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240" windowWidth="28830" windowHeight="6795"/>
  </bookViews>
  <sheets>
    <sheet name="2 готово" sheetId="1" r:id="rId1"/>
  </sheets>
  <definedNames>
    <definedName name="_xlnm.Print_Area" localSheetId="0">'2 готово'!$A$1:$CQ$98</definedName>
  </definedNames>
  <calcPr calcId="145621"/>
</workbook>
</file>

<file path=xl/calcChain.xml><?xml version="1.0" encoding="utf-8"?>
<calcChain xmlns="http://schemas.openxmlformats.org/spreadsheetml/2006/main">
  <c r="K35" i="1" l="1"/>
  <c r="T97" i="1"/>
  <c r="V97" i="1"/>
  <c r="CE36" i="1" l="1"/>
  <c r="BP35" i="1"/>
  <c r="BU36" i="1"/>
  <c r="BP84" i="1"/>
  <c r="BK46" i="1"/>
  <c r="BF84" i="1"/>
  <c r="AV46" i="1"/>
  <c r="AV84" i="1"/>
  <c r="AV93" i="1"/>
  <c r="AV94" i="1"/>
  <c r="AV95" i="1"/>
  <c r="AV96" i="1"/>
  <c r="AV97" i="1"/>
  <c r="BA97" i="1"/>
  <c r="X98" i="1" l="1"/>
  <c r="W98" i="1"/>
  <c r="X97" i="1"/>
  <c r="W97" i="1"/>
  <c r="X96" i="1"/>
  <c r="W96" i="1"/>
  <c r="X95" i="1"/>
  <c r="W95" i="1"/>
  <c r="X94" i="1"/>
  <c r="W94" i="1"/>
  <c r="X93" i="1"/>
  <c r="W93" i="1"/>
  <c r="X92" i="1"/>
  <c r="W92" i="1"/>
  <c r="X91" i="1"/>
  <c r="W91" i="1"/>
  <c r="X90" i="1"/>
  <c r="W90" i="1"/>
  <c r="X84" i="1"/>
  <c r="W84" i="1"/>
  <c r="X46" i="1"/>
  <c r="W46" i="1"/>
  <c r="X36" i="1"/>
  <c r="W36" i="1"/>
  <c r="X35" i="1"/>
  <c r="W35" i="1"/>
  <c r="X33" i="1"/>
  <c r="W33" i="1"/>
  <c r="X32" i="1"/>
  <c r="W32" i="1"/>
  <c r="L97" i="1"/>
  <c r="I97" i="1"/>
  <c r="I89" i="1" l="1"/>
  <c r="L89" i="1"/>
  <c r="L24" i="1" s="1"/>
  <c r="N89" i="1"/>
  <c r="N24" i="1" s="1"/>
  <c r="O89" i="1"/>
  <c r="P89" i="1"/>
  <c r="Q89" i="1"/>
  <c r="Q24" i="1" s="1"/>
  <c r="R89" i="1"/>
  <c r="R24" i="1" s="1"/>
  <c r="S89" i="1"/>
  <c r="T89" i="1"/>
  <c r="U89" i="1"/>
  <c r="U24" i="1" s="1"/>
  <c r="V89" i="1"/>
  <c r="V24" i="1" s="1"/>
  <c r="W89" i="1"/>
  <c r="W24" i="1" s="1"/>
  <c r="X89" i="1"/>
  <c r="I83" i="1"/>
  <c r="I22" i="1" s="1"/>
  <c r="K83" i="1"/>
  <c r="L83" i="1"/>
  <c r="L22" i="1" s="1"/>
  <c r="N83" i="1"/>
  <c r="O83" i="1"/>
  <c r="P83" i="1"/>
  <c r="Q83" i="1"/>
  <c r="R83" i="1"/>
  <c r="S83" i="1"/>
  <c r="T83" i="1"/>
  <c r="U83" i="1"/>
  <c r="V83" i="1"/>
  <c r="W83" i="1"/>
  <c r="W22" i="1" s="1"/>
  <c r="X83" i="1"/>
  <c r="X22" i="1" s="1"/>
  <c r="I45" i="1"/>
  <c r="K45" i="1"/>
  <c r="K44" i="1" s="1"/>
  <c r="L45" i="1"/>
  <c r="L44" i="1" s="1"/>
  <c r="N45" i="1"/>
  <c r="O45" i="1"/>
  <c r="O44" i="1" s="1"/>
  <c r="P45" i="1"/>
  <c r="Q45" i="1"/>
  <c r="R45" i="1"/>
  <c r="S45" i="1"/>
  <c r="S44" i="1" s="1"/>
  <c r="T45" i="1"/>
  <c r="U45" i="1"/>
  <c r="V45" i="1"/>
  <c r="W45" i="1"/>
  <c r="W44" i="1" s="1"/>
  <c r="X45" i="1"/>
  <c r="I44" i="1"/>
  <c r="N44" i="1"/>
  <c r="P44" i="1"/>
  <c r="Q44" i="1"/>
  <c r="R44" i="1"/>
  <c r="T44" i="1"/>
  <c r="U44" i="1"/>
  <c r="V44" i="1"/>
  <c r="X44" i="1"/>
  <c r="I31" i="1"/>
  <c r="K31" i="1"/>
  <c r="K30" i="1" s="1"/>
  <c r="L31" i="1"/>
  <c r="L30" i="1" s="1"/>
  <c r="N31" i="1"/>
  <c r="N30" i="1" s="1"/>
  <c r="N29" i="1" s="1"/>
  <c r="O31" i="1"/>
  <c r="O30" i="1" s="1"/>
  <c r="P31" i="1"/>
  <c r="Q31" i="1"/>
  <c r="R31" i="1"/>
  <c r="R30" i="1" s="1"/>
  <c r="R29" i="1" s="1"/>
  <c r="T31" i="1"/>
  <c r="U31" i="1"/>
  <c r="V31" i="1"/>
  <c r="V30" i="1" s="1"/>
  <c r="V29" i="1" s="1"/>
  <c r="W31" i="1"/>
  <c r="X31" i="1"/>
  <c r="I30" i="1"/>
  <c r="I29" i="1" s="1"/>
  <c r="P30" i="1"/>
  <c r="P29" i="1" s="1"/>
  <c r="Q30" i="1"/>
  <c r="Q29" i="1" s="1"/>
  <c r="Q20" i="1" s="1"/>
  <c r="T30" i="1"/>
  <c r="T29" i="1" s="1"/>
  <c r="U30" i="1"/>
  <c r="I24" i="1"/>
  <c r="K24" i="1"/>
  <c r="K22" i="1"/>
  <c r="N22" i="1"/>
  <c r="O22" i="1"/>
  <c r="P22" i="1"/>
  <c r="Q22" i="1"/>
  <c r="R22" i="1"/>
  <c r="S22" i="1"/>
  <c r="T22" i="1"/>
  <c r="U22" i="1"/>
  <c r="V22" i="1"/>
  <c r="O24" i="1"/>
  <c r="P24" i="1"/>
  <c r="S24" i="1"/>
  <c r="T24" i="1"/>
  <c r="X24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Y18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Y22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Y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Y25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V25" i="1" l="1"/>
  <c r="N25" i="1"/>
  <c r="R25" i="1"/>
  <c r="Q18" i="1"/>
  <c r="I25" i="1"/>
  <c r="O29" i="1"/>
  <c r="O25" i="1" s="1"/>
  <c r="U29" i="1"/>
  <c r="U20" i="1" s="1"/>
  <c r="U18" i="1" s="1"/>
  <c r="K29" i="1"/>
  <c r="K20" i="1" s="1"/>
  <c r="K18" i="1" s="1"/>
  <c r="L29" i="1"/>
  <c r="L25" i="1" s="1"/>
  <c r="P25" i="1"/>
  <c r="P20" i="1"/>
  <c r="P18" i="1" s="1"/>
  <c r="T25" i="1"/>
  <c r="T20" i="1"/>
  <c r="T18" i="1" s="1"/>
  <c r="Q25" i="1"/>
  <c r="U25" i="1"/>
  <c r="I20" i="1"/>
  <c r="I18" i="1" s="1"/>
  <c r="O20" i="1"/>
  <c r="O18" i="1" s="1"/>
  <c r="V20" i="1"/>
  <c r="V18" i="1" s="1"/>
  <c r="R20" i="1"/>
  <c r="R18" i="1" s="1"/>
  <c r="N20" i="1"/>
  <c r="N18" i="1" s="1"/>
  <c r="K25" i="1" l="1"/>
  <c r="L20" i="1"/>
  <c r="L18" i="1" s="1"/>
  <c r="AD32" i="1" l="1"/>
  <c r="Y32" i="1"/>
  <c r="AB32" i="1"/>
  <c r="O34" i="1" l="1"/>
  <c r="P34" i="1"/>
  <c r="Q34" i="1"/>
  <c r="R34" i="1"/>
  <c r="S34" i="1"/>
  <c r="T34" i="1"/>
  <c r="U34" i="1"/>
  <c r="V34" i="1"/>
  <c r="W34" i="1"/>
  <c r="W30" i="1" s="1"/>
  <c r="W29" i="1" s="1"/>
  <c r="X34" i="1"/>
  <c r="X30" i="1" s="1"/>
  <c r="X29" i="1" s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I34" i="1"/>
  <c r="K34" i="1"/>
  <c r="L34" i="1"/>
  <c r="N34" i="1"/>
  <c r="CO35" i="1"/>
  <c r="AV35" i="1"/>
  <c r="X25" i="1" l="1"/>
  <c r="X20" i="1"/>
  <c r="X18" i="1" s="1"/>
  <c r="W25" i="1"/>
  <c r="W20" i="1"/>
  <c r="W18" i="1" s="1"/>
  <c r="AI35" i="1"/>
  <c r="AD35" i="1"/>
  <c r="Y35" i="1"/>
  <c r="Y92" i="1"/>
  <c r="AB35" i="1"/>
  <c r="CB44" i="1" l="1"/>
  <c r="CC44" i="1"/>
  <c r="CD44" i="1"/>
  <c r="CE44" i="1"/>
  <c r="CF44" i="1"/>
  <c r="CA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G44" i="1"/>
  <c r="CH44" i="1"/>
  <c r="CI44" i="1"/>
  <c r="CJ44" i="1"/>
  <c r="CK44" i="1"/>
  <c r="CL44" i="1"/>
  <c r="CM44" i="1"/>
  <c r="CN44" i="1"/>
  <c r="CO44" i="1"/>
  <c r="CP44" i="1"/>
  <c r="Y44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O46" i="1"/>
  <c r="CB46" i="1"/>
  <c r="AX46" i="1" l="1"/>
  <c r="AN46" i="1"/>
  <c r="AQ46" i="1"/>
  <c r="AD46" i="1"/>
  <c r="AG46" i="1"/>
  <c r="CJ84" i="1" l="1"/>
  <c r="BM84" i="1"/>
  <c r="BC84" i="1"/>
  <c r="AS84" i="1"/>
  <c r="AQ84" i="1" l="1"/>
  <c r="AG84" i="1"/>
  <c r="AD84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Y89" i="1"/>
  <c r="AQ90" i="1"/>
  <c r="AD90" i="1"/>
  <c r="AG90" i="1"/>
  <c r="AV91" i="1" l="1"/>
  <c r="AS93" i="1"/>
  <c r="AV92" i="1"/>
  <c r="AS92" i="1"/>
  <c r="AS94" i="1"/>
  <c r="BM95" i="1"/>
  <c r="AS95" i="1"/>
  <c r="BM96" i="1"/>
  <c r="AS96" i="1"/>
  <c r="BM97" i="1"/>
  <c r="AS97" i="1" l="1"/>
  <c r="H22" i="1"/>
  <c r="H25" i="1"/>
  <c r="H29" i="1"/>
  <c r="H30" i="1"/>
  <c r="H31" i="1"/>
  <c r="H34" i="1"/>
  <c r="CO98" i="1"/>
  <c r="CL98" i="1"/>
  <c r="CJ98" i="1"/>
  <c r="CG98" i="1"/>
  <c r="CB98" i="1"/>
  <c r="BR98" i="1"/>
  <c r="BK98" i="1"/>
  <c r="BH98" i="1" s="1"/>
  <c r="CO36" i="1" l="1"/>
  <c r="CL36" i="1" s="1"/>
  <c r="CJ36" i="1"/>
  <c r="CG36" i="1"/>
  <c r="L36" i="1"/>
  <c r="CB36" i="1"/>
  <c r="BR36" i="1"/>
  <c r="BM36" i="1"/>
  <c r="BH36" i="1"/>
  <c r="BC36" i="1"/>
  <c r="CO33" i="1"/>
  <c r="CL33" i="1" s="1"/>
  <c r="CJ33" i="1"/>
  <c r="CJ32" i="1"/>
  <c r="CG33" i="1"/>
  <c r="CG32" i="1"/>
  <c r="CB33" i="1"/>
  <c r="BR33" i="1"/>
  <c r="BH33" i="1"/>
  <c r="BH32" i="1"/>
  <c r="BK33" i="1"/>
  <c r="L33" i="1"/>
  <c r="S33" i="1"/>
  <c r="S31" i="1" s="1"/>
  <c r="S30" i="1" s="1"/>
  <c r="S29" i="1" s="1"/>
  <c r="S25" i="1" l="1"/>
  <c r="S20" i="1"/>
  <c r="S18" i="1" s="1"/>
  <c r="U36" i="1"/>
  <c r="U33" i="1"/>
  <c r="U98" i="1"/>
  <c r="S36" i="1"/>
  <c r="L98" i="1"/>
  <c r="R98" i="1" s="1"/>
  <c r="S98" i="1" s="1"/>
  <c r="K36" i="1"/>
  <c r="BR35" i="1"/>
  <c r="BM35" i="1"/>
  <c r="BH35" i="1"/>
  <c r="BF35" i="1"/>
  <c r="BC35" i="1"/>
  <c r="AX35" i="1"/>
  <c r="AS35" i="1"/>
  <c r="AN35" i="1"/>
  <c r="AL35" i="1"/>
  <c r="CJ35" i="1" s="1"/>
  <c r="CG35" i="1" s="1"/>
  <c r="AH35" i="1"/>
  <c r="AF35" i="1"/>
  <c r="AE35" i="1"/>
  <c r="AC35" i="1"/>
  <c r="AA35" i="1"/>
  <c r="Z35" i="1"/>
  <c r="S35" i="1"/>
  <c r="Q35" i="1"/>
  <c r="I35" i="1"/>
  <c r="T35" i="1" s="1"/>
  <c r="H35" i="1"/>
  <c r="BR97" i="1"/>
  <c r="CJ97" i="1"/>
  <c r="CG97" i="1" s="1"/>
  <c r="CO97" i="1"/>
  <c r="CL97" i="1" s="1"/>
  <c r="AH97" i="1"/>
  <c r="AG97" i="1"/>
  <c r="AF97" i="1"/>
  <c r="AE97" i="1"/>
  <c r="AD97" i="1"/>
  <c r="AC97" i="1"/>
  <c r="AB97" i="1"/>
  <c r="AA97" i="1"/>
  <c r="Z97" i="1"/>
  <c r="Y97" i="1"/>
  <c r="P97" i="1"/>
  <c r="Q97" i="1" s="1"/>
  <c r="K97" i="1"/>
  <c r="V35" i="1" l="1"/>
  <c r="CL35" i="1"/>
  <c r="L35" i="1"/>
  <c r="U35" i="1" s="1"/>
  <c r="AX97" i="1"/>
  <c r="U97" i="1" l="1"/>
  <c r="R97" i="1"/>
  <c r="S97" i="1" s="1"/>
  <c r="Y83" i="1" l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O83" i="1"/>
  <c r="AP83" i="1"/>
  <c r="AQ83" i="1"/>
  <c r="AR83" i="1"/>
  <c r="AS83" i="1"/>
  <c r="AT83" i="1"/>
  <c r="AU83" i="1"/>
  <c r="AV83" i="1"/>
  <c r="AW83" i="1"/>
  <c r="AY83" i="1"/>
  <c r="AZ83" i="1"/>
  <c r="BA83" i="1"/>
  <c r="BB83" i="1"/>
  <c r="BC83" i="1"/>
  <c r="BD83" i="1"/>
  <c r="BE83" i="1"/>
  <c r="BF83" i="1"/>
  <c r="BG83" i="1"/>
  <c r="BI83" i="1"/>
  <c r="BJ83" i="1"/>
  <c r="BK83" i="1"/>
  <c r="BL83" i="1"/>
  <c r="BM83" i="1"/>
  <c r="BN83" i="1"/>
  <c r="BO83" i="1"/>
  <c r="BP83" i="1"/>
  <c r="BQ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H83" i="1"/>
  <c r="CI83" i="1"/>
  <c r="CK83" i="1"/>
  <c r="CM83" i="1"/>
  <c r="CN83" i="1"/>
  <c r="CP83" i="1"/>
  <c r="CO92" i="1"/>
  <c r="CL92" i="1" s="1"/>
  <c r="BR92" i="1"/>
  <c r="CJ92" i="1"/>
  <c r="CG92" i="1" s="1"/>
  <c r="BM92" i="1"/>
  <c r="AX92" i="1"/>
  <c r="AH92" i="1"/>
  <c r="AG92" i="1"/>
  <c r="AF92" i="1"/>
  <c r="AE92" i="1"/>
  <c r="AD92" i="1"/>
  <c r="AC92" i="1"/>
  <c r="AB92" i="1"/>
  <c r="AA92" i="1"/>
  <c r="Z92" i="1"/>
  <c r="M92" i="1"/>
  <c r="L92" i="1"/>
  <c r="R92" i="1" s="1"/>
  <c r="S92" i="1" s="1"/>
  <c r="K92" i="1"/>
  <c r="I92" i="1"/>
  <c r="P92" i="1" s="1"/>
  <c r="Q92" i="1" s="1"/>
  <c r="BR91" i="1"/>
  <c r="CJ91" i="1"/>
  <c r="CG91" i="1" s="1"/>
  <c r="BM91" i="1"/>
  <c r="CO91" i="1"/>
  <c r="CL91" i="1" s="1"/>
  <c r="AS91" i="1"/>
  <c r="AH91" i="1"/>
  <c r="AG91" i="1"/>
  <c r="AF91" i="1"/>
  <c r="AE91" i="1"/>
  <c r="AD91" i="1"/>
  <c r="AC91" i="1"/>
  <c r="AB91" i="1"/>
  <c r="AA91" i="1"/>
  <c r="Z91" i="1"/>
  <c r="Y91" i="1"/>
  <c r="M91" i="1"/>
  <c r="K91" i="1"/>
  <c r="I91" i="1"/>
  <c r="T91" i="1" s="1"/>
  <c r="CJ93" i="1"/>
  <c r="CG93" i="1" s="1"/>
  <c r="CJ96" i="1"/>
  <c r="CG96" i="1" s="1"/>
  <c r="BR96" i="1"/>
  <c r="CO96" i="1"/>
  <c r="CL96" i="1" s="1"/>
  <c r="AH96" i="1"/>
  <c r="AG96" i="1"/>
  <c r="AF96" i="1"/>
  <c r="AE96" i="1"/>
  <c r="AD96" i="1"/>
  <c r="AC96" i="1"/>
  <c r="AB96" i="1"/>
  <c r="AA96" i="1"/>
  <c r="Z96" i="1"/>
  <c r="Y96" i="1"/>
  <c r="M96" i="1"/>
  <c r="K96" i="1"/>
  <c r="I96" i="1"/>
  <c r="T96" i="1" s="1"/>
  <c r="CJ95" i="1"/>
  <c r="CG95" i="1" s="1"/>
  <c r="BR95" i="1"/>
  <c r="CO95" i="1"/>
  <c r="CL95" i="1" s="1"/>
  <c r="AH95" i="1"/>
  <c r="AG95" i="1"/>
  <c r="AF95" i="1"/>
  <c r="AE95" i="1"/>
  <c r="AD95" i="1"/>
  <c r="AC95" i="1"/>
  <c r="AB95" i="1"/>
  <c r="AA95" i="1"/>
  <c r="Z95" i="1"/>
  <c r="Y95" i="1"/>
  <c r="M95" i="1"/>
  <c r="K95" i="1"/>
  <c r="I95" i="1"/>
  <c r="T95" i="1" s="1"/>
  <c r="CJ94" i="1"/>
  <c r="CG94" i="1" s="1"/>
  <c r="BR94" i="1"/>
  <c r="BM94" i="1"/>
  <c r="CO94" i="1"/>
  <c r="CL94" i="1" s="1"/>
  <c r="AH94" i="1"/>
  <c r="AG94" i="1"/>
  <c r="AF94" i="1"/>
  <c r="AE94" i="1"/>
  <c r="AD94" i="1"/>
  <c r="AC94" i="1"/>
  <c r="AB94" i="1"/>
  <c r="AA94" i="1"/>
  <c r="Z94" i="1"/>
  <c r="Y94" i="1"/>
  <c r="M94" i="1"/>
  <c r="K94" i="1"/>
  <c r="I94" i="1"/>
  <c r="P94" i="1" s="1"/>
  <c r="Q94" i="1" s="1"/>
  <c r="BR93" i="1"/>
  <c r="I93" i="1"/>
  <c r="L93" i="1"/>
  <c r="AH93" i="1"/>
  <c r="AG93" i="1"/>
  <c r="AF93" i="1"/>
  <c r="AE93" i="1"/>
  <c r="AD93" i="1"/>
  <c r="AC93" i="1"/>
  <c r="AB93" i="1"/>
  <c r="AA93" i="1"/>
  <c r="Z93" i="1"/>
  <c r="Y93" i="1"/>
  <c r="M93" i="1"/>
  <c r="K93" i="1"/>
  <c r="CO90" i="1"/>
  <c r="CL90" i="1" s="1"/>
  <c r="CJ90" i="1"/>
  <c r="CG90" i="1" s="1"/>
  <c r="AX90" i="1"/>
  <c r="AS90" i="1"/>
  <c r="AN90" i="1"/>
  <c r="AI90" i="1"/>
  <c r="AH90" i="1"/>
  <c r="AF90" i="1"/>
  <c r="AE90" i="1"/>
  <c r="AC90" i="1"/>
  <c r="AB90" i="1"/>
  <c r="AA90" i="1"/>
  <c r="Z90" i="1"/>
  <c r="Y90" i="1"/>
  <c r="L90" i="1"/>
  <c r="U90" i="1" s="1"/>
  <c r="K90" i="1"/>
  <c r="I90" i="1"/>
  <c r="T90" i="1" s="1"/>
  <c r="R90" i="1" l="1"/>
  <c r="S90" i="1" s="1"/>
  <c r="V91" i="1"/>
  <c r="T92" i="1"/>
  <c r="L91" i="1"/>
  <c r="U92" i="1"/>
  <c r="P91" i="1"/>
  <c r="Q91" i="1" s="1"/>
  <c r="AX91" i="1"/>
  <c r="BM93" i="1"/>
  <c r="U93" i="1"/>
  <c r="R93" i="1"/>
  <c r="S93" i="1" s="1"/>
  <c r="V96" i="1"/>
  <c r="V95" i="1"/>
  <c r="T93" i="1"/>
  <c r="P93" i="1"/>
  <c r="Q93" i="1" s="1"/>
  <c r="T94" i="1"/>
  <c r="P96" i="1"/>
  <c r="L94" i="1"/>
  <c r="L95" i="1"/>
  <c r="L96" i="1"/>
  <c r="AX93" i="1"/>
  <c r="CO93" i="1"/>
  <c r="CL93" i="1" s="1"/>
  <c r="AX94" i="1"/>
  <c r="AX95" i="1"/>
  <c r="AX96" i="1"/>
  <c r="P95" i="1"/>
  <c r="Q95" i="1" s="1"/>
  <c r="V90" i="1"/>
  <c r="P90" i="1"/>
  <c r="Q90" i="1" s="1"/>
  <c r="Q96" i="1" l="1"/>
  <c r="V92" i="1"/>
  <c r="R91" i="1"/>
  <c r="S91" i="1" s="1"/>
  <c r="U91" i="1"/>
  <c r="R95" i="1"/>
  <c r="S95" i="1" s="1"/>
  <c r="U95" i="1"/>
  <c r="R94" i="1"/>
  <c r="S94" i="1" s="1"/>
  <c r="U94" i="1"/>
  <c r="R96" i="1"/>
  <c r="U96" i="1"/>
  <c r="V94" i="1"/>
  <c r="V93" i="1"/>
  <c r="L84" i="1"/>
  <c r="U84" i="1" s="1"/>
  <c r="K84" i="1"/>
  <c r="I84" i="1"/>
  <c r="T84" i="1" s="1"/>
  <c r="V46" i="1"/>
  <c r="L46" i="1"/>
  <c r="R46" i="1" s="1"/>
  <c r="S46" i="1" s="1"/>
  <c r="L32" i="1"/>
  <c r="U32" i="1" s="1"/>
  <c r="CO32" i="1"/>
  <c r="Y46" i="1"/>
  <c r="T46" i="1"/>
  <c r="P46" i="1"/>
  <c r="K46" i="1"/>
  <c r="I46" i="1"/>
  <c r="U46" i="1" l="1"/>
  <c r="S96" i="1"/>
  <c r="V84" i="1"/>
  <c r="S84" i="1" l="1"/>
  <c r="S32" i="1"/>
  <c r="Q84" i="1"/>
  <c r="Q32" i="1"/>
  <c r="H84" i="1"/>
  <c r="K32" i="1"/>
  <c r="I32" i="1"/>
  <c r="T32" i="1" s="1"/>
  <c r="H32" i="1"/>
  <c r="V32" i="1" l="1"/>
  <c r="BI69" i="1" l="1"/>
  <c r="AJ73" i="1"/>
  <c r="AJ69" i="1" s="1"/>
  <c r="AK73" i="1"/>
  <c r="AK69" i="1" s="1"/>
  <c r="AL73" i="1"/>
  <c r="AL69" i="1" s="1"/>
  <c r="AM73" i="1"/>
  <c r="AM69" i="1" s="1"/>
  <c r="AO73" i="1"/>
  <c r="AO69" i="1" s="1"/>
  <c r="AP73" i="1"/>
  <c r="AP69" i="1" s="1"/>
  <c r="AQ73" i="1"/>
  <c r="AQ69" i="1" s="1"/>
  <c r="AR73" i="1"/>
  <c r="AR69" i="1" s="1"/>
  <c r="AT73" i="1"/>
  <c r="AT69" i="1" s="1"/>
  <c r="AU73" i="1"/>
  <c r="AU69" i="1" s="1"/>
  <c r="AV73" i="1"/>
  <c r="AV69" i="1" s="1"/>
  <c r="AW73" i="1"/>
  <c r="AW69" i="1" s="1"/>
  <c r="AY73" i="1"/>
  <c r="AY69" i="1" s="1"/>
  <c r="AZ73" i="1"/>
  <c r="AZ69" i="1" s="1"/>
  <c r="BB73" i="1"/>
  <c r="BB69" i="1" s="1"/>
  <c r="BC73" i="1"/>
  <c r="BC69" i="1" s="1"/>
  <c r="BD73" i="1"/>
  <c r="BD69" i="1" s="1"/>
  <c r="BE73" i="1"/>
  <c r="BE69" i="1" s="1"/>
  <c r="BF73" i="1"/>
  <c r="BF69" i="1" s="1"/>
  <c r="BG73" i="1"/>
  <c r="BG69" i="1" s="1"/>
  <c r="BH73" i="1"/>
  <c r="BH69" i="1" s="1"/>
  <c r="BI73" i="1"/>
  <c r="BJ73" i="1"/>
  <c r="BJ69" i="1" s="1"/>
  <c r="BK73" i="1"/>
  <c r="BK69" i="1" s="1"/>
  <c r="BL73" i="1"/>
  <c r="BL69" i="1" s="1"/>
  <c r="BN73" i="1"/>
  <c r="BN69" i="1" s="1"/>
  <c r="BO73" i="1"/>
  <c r="BO69" i="1" s="1"/>
  <c r="BQ73" i="1"/>
  <c r="BQ69" i="1" s="1"/>
  <c r="BS73" i="1"/>
  <c r="BS69" i="1" s="1"/>
  <c r="BT73" i="1"/>
  <c r="BT69" i="1" s="1"/>
  <c r="BU73" i="1"/>
  <c r="BU69" i="1" s="1"/>
  <c r="BV73" i="1"/>
  <c r="BV69" i="1" s="1"/>
  <c r="BW73" i="1"/>
  <c r="BW69" i="1" s="1"/>
  <c r="BX73" i="1"/>
  <c r="BX69" i="1" s="1"/>
  <c r="BY73" i="1"/>
  <c r="BY69" i="1" s="1"/>
  <c r="BZ73" i="1"/>
  <c r="BZ69" i="1" s="1"/>
  <c r="CA73" i="1"/>
  <c r="CA69" i="1" s="1"/>
  <c r="CB73" i="1"/>
  <c r="CB69" i="1" s="1"/>
  <c r="CC73" i="1"/>
  <c r="CC69" i="1" s="1"/>
  <c r="CD73" i="1"/>
  <c r="CD69" i="1" s="1"/>
  <c r="CE73" i="1"/>
  <c r="CE69" i="1" s="1"/>
  <c r="CF73" i="1"/>
  <c r="CF69" i="1" s="1"/>
  <c r="CH73" i="1"/>
  <c r="CH69" i="1" s="1"/>
  <c r="CI73" i="1"/>
  <c r="CI69" i="1" s="1"/>
  <c r="CK73" i="1"/>
  <c r="CK69" i="1" s="1"/>
  <c r="CM73" i="1"/>
  <c r="CM69" i="1" s="1"/>
  <c r="CN73" i="1"/>
  <c r="CN69" i="1" s="1"/>
  <c r="CP73" i="1"/>
  <c r="CP69" i="1" s="1"/>
  <c r="AH84" i="1"/>
  <c r="AF84" i="1"/>
  <c r="AE84" i="1"/>
  <c r="AC84" i="1"/>
  <c r="AA84" i="1"/>
  <c r="Z84" i="1"/>
  <c r="BR84" i="1"/>
  <c r="BR83" i="1" s="1"/>
  <c r="AL84" i="1"/>
  <c r="CO84" i="1"/>
  <c r="CG84" i="1" l="1"/>
  <c r="CG83" i="1" s="1"/>
  <c r="CJ83" i="1"/>
  <c r="CL84" i="1"/>
  <c r="CL83" i="1" s="1"/>
  <c r="CO83" i="1"/>
  <c r="AB84" i="1"/>
  <c r="AI84" i="1"/>
  <c r="BA73" i="1"/>
  <c r="BA69" i="1" s="1"/>
  <c r="AA73" i="1"/>
  <c r="AA69" i="1" s="1"/>
  <c r="AI73" i="1"/>
  <c r="AI69" i="1" s="1"/>
  <c r="AH46" i="1"/>
  <c r="AF46" i="1"/>
  <c r="AE46" i="1"/>
  <c r="AC46" i="1"/>
  <c r="AA46" i="1"/>
  <c r="Z46" i="1"/>
  <c r="Z32" i="1"/>
  <c r="AA32" i="1"/>
  <c r="AC32" i="1"/>
  <c r="AE32" i="1"/>
  <c r="AF32" i="1"/>
  <c r="AH32" i="1"/>
  <c r="AE73" i="1" l="1"/>
  <c r="AE69" i="1" s="1"/>
  <c r="AG73" i="1"/>
  <c r="AG69" i="1" s="1"/>
  <c r="AC73" i="1"/>
  <c r="AC69" i="1" s="1"/>
  <c r="CO73" i="1"/>
  <c r="CO69" i="1" s="1"/>
  <c r="Y73" i="1"/>
  <c r="Y69" i="1" s="1"/>
  <c r="AS73" i="1"/>
  <c r="AS69" i="1" s="1"/>
  <c r="Z73" i="1"/>
  <c r="Z69" i="1" s="1"/>
  <c r="AH73" i="1"/>
  <c r="AH69" i="1" s="1"/>
  <c r="BM73" i="1"/>
  <c r="BM69" i="1" s="1"/>
  <c r="BP73" i="1"/>
  <c r="BP69" i="1" s="1"/>
  <c r="Y84" i="1"/>
  <c r="AB73" i="1"/>
  <c r="AB69" i="1" s="1"/>
  <c r="AF73" i="1"/>
  <c r="AF69" i="1" s="1"/>
  <c r="BZ32" i="1"/>
  <c r="BM32" i="1"/>
  <c r="BC32" i="1"/>
  <c r="AS32" i="1"/>
  <c r="AN32" i="1"/>
  <c r="AL32" i="1"/>
  <c r="AI32" i="1" s="1"/>
  <c r="Y31" i="1" l="1"/>
  <c r="H73" i="1"/>
  <c r="BW32" i="1"/>
  <c r="CJ73" i="1"/>
  <c r="CJ69" i="1" s="1"/>
  <c r="CL73" i="1"/>
  <c r="CL69" i="1" s="1"/>
  <c r="CG73" i="1"/>
  <c r="CG69" i="1" s="1"/>
  <c r="Y30" i="1" l="1"/>
  <c r="Y29" i="1" s="1"/>
  <c r="V73" i="1"/>
  <c r="V69" i="1" s="1"/>
  <c r="W73" i="1"/>
  <c r="W69" i="1" s="1"/>
  <c r="T73" i="1"/>
  <c r="T69" i="1" s="1"/>
  <c r="Y20" i="1" l="1"/>
  <c r="CL32" i="1"/>
  <c r="N73" i="1"/>
  <c r="N69" i="1" s="1"/>
  <c r="AN84" i="1"/>
  <c r="AN83" i="1" l="1"/>
  <c r="AX73" i="1"/>
  <c r="AX69" i="1" s="1"/>
  <c r="BU46" i="1"/>
  <c r="BR46" i="1"/>
  <c r="BH46" i="1"/>
  <c r="AN73" i="1" l="1"/>
  <c r="AN69" i="1" s="1"/>
  <c r="AD73" i="1"/>
  <c r="AD69" i="1" s="1"/>
  <c r="O73" i="1"/>
  <c r="O69" i="1" s="1"/>
  <c r="BR73" i="1"/>
  <c r="BR69" i="1" s="1"/>
  <c r="AX84" i="1"/>
  <c r="AX83" i="1" s="1"/>
  <c r="CB32" i="1"/>
  <c r="BR32" i="1"/>
  <c r="AX32" i="1"/>
  <c r="CL46" i="1" l="1"/>
  <c r="BH84" i="1"/>
  <c r="BH83" i="1" s="1"/>
  <c r="CP86" i="1"/>
  <c r="CO86" i="1"/>
  <c r="CN86" i="1"/>
  <c r="CM86" i="1"/>
  <c r="CL86" i="1"/>
  <c r="CK86" i="1"/>
  <c r="CJ86" i="1"/>
  <c r="CI86" i="1"/>
  <c r="CH86" i="1"/>
  <c r="CG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L86" i="1"/>
  <c r="K86" i="1"/>
  <c r="I86" i="1"/>
  <c r="H86" i="1"/>
  <c r="H83" i="1"/>
  <c r="CP80" i="1"/>
  <c r="CO80" i="1"/>
  <c r="CN80" i="1"/>
  <c r="CM80" i="1"/>
  <c r="CL80" i="1"/>
  <c r="CK80" i="1"/>
  <c r="CJ80" i="1"/>
  <c r="CI80" i="1"/>
  <c r="CH80" i="1"/>
  <c r="CG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L80" i="1"/>
  <c r="K80" i="1"/>
  <c r="I80" i="1"/>
  <c r="H80" i="1"/>
  <c r="Q73" i="1"/>
  <c r="Q69" i="1" s="1"/>
  <c r="P73" i="1"/>
  <c r="P69" i="1" s="1"/>
  <c r="CJ70" i="1"/>
  <c r="CI70" i="1"/>
  <c r="CH70" i="1"/>
  <c r="CG70" i="1"/>
  <c r="AV70" i="1"/>
  <c r="AS70" i="1"/>
  <c r="AL70" i="1"/>
  <c r="AI70" i="1"/>
  <c r="W70" i="1"/>
  <c r="V70" i="1"/>
  <c r="U70" i="1"/>
  <c r="T70" i="1"/>
  <c r="Q70" i="1"/>
  <c r="P70" i="1"/>
  <c r="I70" i="1"/>
  <c r="H70" i="1"/>
  <c r="CP66" i="1"/>
  <c r="CO66" i="1"/>
  <c r="CN66" i="1"/>
  <c r="CM66" i="1"/>
  <c r="CL66" i="1"/>
  <c r="CK66" i="1"/>
  <c r="CJ66" i="1"/>
  <c r="CI66" i="1"/>
  <c r="CH66" i="1"/>
  <c r="CG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L66" i="1"/>
  <c r="K66" i="1"/>
  <c r="I66" i="1"/>
  <c r="H66" i="1"/>
  <c r="CP63" i="1"/>
  <c r="CO63" i="1"/>
  <c r="CN63" i="1"/>
  <c r="CM63" i="1"/>
  <c r="CL63" i="1"/>
  <c r="CK63" i="1"/>
  <c r="CJ63" i="1"/>
  <c r="CI63" i="1"/>
  <c r="CH63" i="1"/>
  <c r="CG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L63" i="1"/>
  <c r="K63" i="1"/>
  <c r="I63" i="1"/>
  <c r="H63" i="1"/>
  <c r="CP60" i="1"/>
  <c r="CO60" i="1"/>
  <c r="CN60" i="1"/>
  <c r="CM60" i="1"/>
  <c r="CL60" i="1"/>
  <c r="CK60" i="1"/>
  <c r="CJ60" i="1"/>
  <c r="CI60" i="1"/>
  <c r="CH60" i="1"/>
  <c r="CG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L60" i="1"/>
  <c r="K60" i="1"/>
  <c r="I60" i="1"/>
  <c r="H60" i="1"/>
  <c r="CP57" i="1"/>
  <c r="CO57" i="1"/>
  <c r="CN57" i="1"/>
  <c r="CM57" i="1"/>
  <c r="CL57" i="1"/>
  <c r="CK57" i="1"/>
  <c r="CJ57" i="1"/>
  <c r="CI57" i="1"/>
  <c r="CH57" i="1"/>
  <c r="CG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L57" i="1"/>
  <c r="K57" i="1"/>
  <c r="I57" i="1"/>
  <c r="H57" i="1"/>
  <c r="CP54" i="1"/>
  <c r="CO54" i="1"/>
  <c r="CN54" i="1"/>
  <c r="CM54" i="1"/>
  <c r="CL54" i="1"/>
  <c r="CK54" i="1"/>
  <c r="CJ54" i="1"/>
  <c r="CI54" i="1"/>
  <c r="CH54" i="1"/>
  <c r="CG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L54" i="1"/>
  <c r="K54" i="1"/>
  <c r="I54" i="1"/>
  <c r="H54" i="1"/>
  <c r="CP51" i="1"/>
  <c r="CO51" i="1"/>
  <c r="CN51" i="1"/>
  <c r="CM51" i="1"/>
  <c r="CL51" i="1"/>
  <c r="CK51" i="1"/>
  <c r="CJ51" i="1"/>
  <c r="CI51" i="1"/>
  <c r="CH51" i="1"/>
  <c r="CG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L51" i="1"/>
  <c r="K51" i="1"/>
  <c r="I51" i="1"/>
  <c r="H51" i="1"/>
  <c r="CP48" i="1"/>
  <c r="CO48" i="1"/>
  <c r="CN48" i="1"/>
  <c r="CM48" i="1"/>
  <c r="CL48" i="1"/>
  <c r="CK48" i="1"/>
  <c r="CJ48" i="1"/>
  <c r="CI48" i="1"/>
  <c r="CH48" i="1"/>
  <c r="CG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L48" i="1"/>
  <c r="K48" i="1"/>
  <c r="I48" i="1"/>
  <c r="H48" i="1"/>
  <c r="BZ46" i="1"/>
  <c r="BW46" i="1"/>
  <c r="BP46" i="1"/>
  <c r="BM46" i="1"/>
  <c r="BF46" i="1"/>
  <c r="BC46" i="1"/>
  <c r="AS46" i="1"/>
  <c r="AL46" i="1"/>
  <c r="AI46" i="1"/>
  <c r="CP41" i="1"/>
  <c r="CO41" i="1"/>
  <c r="CN41" i="1"/>
  <c r="CM41" i="1"/>
  <c r="CL41" i="1"/>
  <c r="CK41" i="1"/>
  <c r="CJ41" i="1"/>
  <c r="CI41" i="1"/>
  <c r="CH41" i="1"/>
  <c r="CG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L41" i="1"/>
  <c r="K41" i="1"/>
  <c r="CP38" i="1"/>
  <c r="CO38" i="1"/>
  <c r="CN38" i="1"/>
  <c r="CM38" i="1"/>
  <c r="CM37" i="1" s="1"/>
  <c r="CL38" i="1"/>
  <c r="CK38" i="1"/>
  <c r="CJ38" i="1"/>
  <c r="CI38" i="1"/>
  <c r="CI37" i="1" s="1"/>
  <c r="CH38" i="1"/>
  <c r="CG38" i="1"/>
  <c r="BB38" i="1"/>
  <c r="BA38" i="1"/>
  <c r="BA37" i="1" s="1"/>
  <c r="AZ38" i="1"/>
  <c r="AY38" i="1"/>
  <c r="AX38" i="1"/>
  <c r="AW38" i="1"/>
  <c r="AW37" i="1" s="1"/>
  <c r="AV38" i="1"/>
  <c r="AU38" i="1"/>
  <c r="AT38" i="1"/>
  <c r="AS38" i="1"/>
  <c r="AS37" i="1" s="1"/>
  <c r="AR38" i="1"/>
  <c r="AQ38" i="1"/>
  <c r="AQ37" i="1" s="1"/>
  <c r="AP38" i="1"/>
  <c r="AO38" i="1"/>
  <c r="AO37" i="1" s="1"/>
  <c r="AN38" i="1"/>
  <c r="AM38" i="1"/>
  <c r="AL38" i="1"/>
  <c r="AK38" i="1"/>
  <c r="AK37" i="1" s="1"/>
  <c r="AJ38" i="1"/>
  <c r="AI38" i="1"/>
  <c r="AH38" i="1"/>
  <c r="AG38" i="1"/>
  <c r="AG37" i="1" s="1"/>
  <c r="AF38" i="1"/>
  <c r="AE38" i="1"/>
  <c r="AD38" i="1"/>
  <c r="AC38" i="1"/>
  <c r="AC37" i="1" s="1"/>
  <c r="AB38" i="1"/>
  <c r="AA38" i="1"/>
  <c r="Z38" i="1"/>
  <c r="Y38" i="1"/>
  <c r="Y37" i="1" s="1"/>
  <c r="X38" i="1"/>
  <c r="W38" i="1"/>
  <c r="V38" i="1"/>
  <c r="U38" i="1"/>
  <c r="U37" i="1" s="1"/>
  <c r="T38" i="1"/>
  <c r="S38" i="1"/>
  <c r="R38" i="1"/>
  <c r="Q38" i="1"/>
  <c r="Q37" i="1" s="1"/>
  <c r="P38" i="1"/>
  <c r="O38" i="1"/>
  <c r="N38" i="1"/>
  <c r="L38" i="1"/>
  <c r="L37" i="1" s="1"/>
  <c r="K38" i="1"/>
  <c r="CK37" i="1"/>
  <c r="AV37" i="1"/>
  <c r="AT37" i="1"/>
  <c r="AL37" i="1"/>
  <c r="AA37" i="1"/>
  <c r="V37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Q26" i="1"/>
  <c r="P26" i="1"/>
  <c r="O26" i="1"/>
  <c r="N26" i="1"/>
  <c r="L26" i="1"/>
  <c r="K26" i="1"/>
  <c r="I26" i="1"/>
  <c r="H26" i="1"/>
  <c r="X37" i="1" l="1"/>
  <c r="AN37" i="1"/>
  <c r="CL37" i="1"/>
  <c r="N37" i="1"/>
  <c r="R37" i="1"/>
  <c r="Z37" i="1"/>
  <c r="AD37" i="1"/>
  <c r="AH37" i="1"/>
  <c r="AP37" i="1"/>
  <c r="AX37" i="1"/>
  <c r="BB37" i="1"/>
  <c r="CJ37" i="1"/>
  <c r="CN37" i="1"/>
  <c r="K37" i="1"/>
  <c r="P37" i="1"/>
  <c r="T37" i="1"/>
  <c r="AB37" i="1"/>
  <c r="AF37" i="1"/>
  <c r="AJ37" i="1"/>
  <c r="AR37" i="1"/>
  <c r="AZ37" i="1"/>
  <c r="CH37" i="1"/>
  <c r="CP37" i="1"/>
  <c r="U73" i="1"/>
  <c r="U69" i="1" s="1"/>
  <c r="O37" i="1"/>
  <c r="S37" i="1"/>
  <c r="W37" i="1"/>
  <c r="AE37" i="1"/>
  <c r="AI37" i="1"/>
  <c r="AM37" i="1"/>
  <c r="AU37" i="1"/>
  <c r="AY37" i="1"/>
  <c r="CG37" i="1"/>
  <c r="CO37" i="1"/>
  <c r="Y45" i="1"/>
  <c r="CJ46" i="1"/>
  <c r="AB46" i="1"/>
  <c r="X73" i="1"/>
  <c r="X69" i="1" s="1"/>
  <c r="S73" i="1"/>
  <c r="S69" i="1" s="1"/>
  <c r="L73" i="1"/>
  <c r="L69" i="1" s="1"/>
  <c r="H69" i="1"/>
  <c r="I73" i="1"/>
  <c r="I69" i="1" s="1"/>
  <c r="H20" i="1" l="1"/>
  <c r="H18" i="1" s="1"/>
  <c r="CG46" i="1"/>
  <c r="R73" i="1"/>
  <c r="R69" i="1" s="1"/>
  <c r="K73" i="1"/>
  <c r="K69" i="1" s="1"/>
  <c r="Q46" i="1" l="1"/>
</calcChain>
</file>

<file path=xl/sharedStrings.xml><?xml version="1.0" encoding="utf-8"?>
<sst xmlns="http://schemas.openxmlformats.org/spreadsheetml/2006/main" count="839" uniqueCount="250">
  <si>
    <t>Приложение  № 2</t>
  </si>
  <si>
    <t>к приказу Минэнерго России</t>
  </si>
  <si>
    <t>от 05.05.2016 г. №380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</si>
  <si>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</si>
  <si>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</si>
  <si>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</si>
  <si>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</si>
  <si>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</si>
  <si>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</si>
  <si>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</si>
  <si>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</si>
  <si>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</si>
  <si>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</si>
  <si>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</si>
  <si>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</si>
  <si>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</si>
  <si>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</si>
  <si>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</si>
  <si>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 плана</t>
  </si>
  <si>
    <t>План</t>
  </si>
  <si>
    <t>Предложение по корректировке утвержденного плана</t>
  </si>
  <si>
    <t xml:space="preserve"> 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</si>
  <si>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</si>
  <si>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</si>
  <si>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</si>
  <si>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</si>
  <si>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</si>
  <si>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</si>
  <si>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</si>
  <si>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</si>
  <si>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</si>
  <si>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</si>
  <si>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</si>
  <si>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</si>
  <si>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</si>
  <si>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</si>
  <si>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</si>
  <si>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</si>
  <si>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</si>
  <si>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</si>
  <si>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</si>
  <si>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</si>
  <si>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</si>
  <si>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</si>
  <si>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</si>
  <si>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</si>
  <si>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</si>
  <si>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</si>
  <si>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</si>
  <si>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</si>
  <si>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</si>
  <si>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</si>
  <si>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</si>
  <si>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</si>
  <si>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</si>
  <si>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</si>
  <si>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</si>
  <si>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</si>
  <si>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</si>
  <si>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</si>
  <si>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</si>
  <si>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</si>
  <si>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</si>
  <si>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</si>
  <si>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</si>
  <si>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</si>
  <si>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</si>
  <si>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</si>
  <si>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</si>
  <si>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</si>
  <si>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</si>
  <si>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</si>
  <si>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</si>
  <si>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</si>
  <si>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</si>
  <si>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</si>
  <si>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</si>
  <si>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</si>
  <si>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</si>
  <si>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</si>
  <si>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</si>
  <si>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</si>
  <si>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</si>
  <si>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</si>
  <si>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</si>
  <si>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</si>
  <si>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</si>
  <si>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</si>
  <si>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</si>
  <si>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</si>
  <si>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</si>
  <si>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</si>
  <si>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</si>
  <si>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</si>
  <si>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</si>
  <si>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</si>
  <si>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</si>
  <si>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</si>
  <si>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</si>
  <si>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</si>
  <si>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</si>
  <si>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</si>
  <si>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</si>
  <si>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</si>
  <si>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</si>
  <si>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</si>
  <si>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</si>
  <si>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</si>
  <si>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</si>
  <si>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</si>
  <si>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</si>
  <si>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</si>
  <si>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</si>
  <si>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ОРУ - 35/6 кВ ПС № 10 с заменой трансформаторов    </t>
  </si>
  <si>
    <t>К_PS10</t>
  </si>
  <si>
    <t>январь 2019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</si>
  <si>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</si>
  <si>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</si>
  <si>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2021</t>
  </si>
  <si>
    <t>2024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</si>
  <si>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</si>
  <si>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</si>
  <si>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</si>
  <si>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</si>
  <si>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</si>
  <si>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</si>
  <si>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</si>
  <si>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</si>
  <si>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</si>
  <si>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</si>
  <si>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</si>
  <si>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</si>
  <si>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</si>
  <si>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</si>
  <si>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учета.Приобретение и Монтаж системы</t>
  </si>
  <si>
    <t>К_SI</t>
  </si>
  <si>
    <t>2020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</si>
  <si>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</si>
  <si>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</si>
  <si>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</si>
  <si>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</si>
  <si>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</si>
  <si>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</si>
  <si>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</si>
  <si>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</si>
  <si>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</si>
  <si>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</si>
  <si>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</si>
  <si>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</si>
  <si>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</si>
  <si>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</si>
  <si>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</si>
  <si>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</si>
  <si>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</si>
  <si>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</si>
  <si>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</si>
  <si>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</si>
  <si>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</si>
  <si>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</si>
  <si>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</si>
  <si>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</si>
  <si>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</si>
  <si>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</si>
  <si>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</si>
  <si>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</si>
  <si>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</si>
  <si>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</si>
  <si>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</si>
  <si>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</si>
  <si>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</si>
  <si>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</si>
  <si>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</si>
  <si>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</si>
  <si>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</si>
  <si>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</si>
  <si>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K_AT</t>
  </si>
  <si>
    <t>Приобретение автотехники. Приобретение автомобиля для перевозки бригад  - 3 шт.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</si>
  <si>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</si>
  <si>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</si>
  <si>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</si>
  <si>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1.2.4.2.3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</si>
  <si>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</si>
  <si>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</si>
  <si>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</si>
  <si>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</si>
  <si>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</si>
  <si>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</si>
  <si>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</si>
  <si>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</si>
  <si>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</si>
  <si>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</si>
  <si>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</si>
  <si>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</si>
  <si>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</si>
  <si>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</si>
  <si>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1П, 2С,3С</t>
  </si>
  <si>
    <t>1П, 2С,3С,4С,5С</t>
  </si>
  <si>
    <t>1С,2С,3С</t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</si>
  <si>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</si>
  <si>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</si>
  <si>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</si>
  <si>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1П, 2С</t>
  </si>
  <si>
    <t>K_VL35</t>
  </si>
  <si>
    <t>январь 2020</t>
  </si>
  <si>
    <t>Данная статья ИП без изменений</t>
  </si>
  <si>
    <t>Приобретение автотехники - автогрузоподьемной машины Автокран г.п. 25 т</t>
  </si>
  <si>
    <t>Изменение года реализации ИП</t>
  </si>
  <si>
    <t>L_AT</t>
  </si>
  <si>
    <t>L_PR</t>
  </si>
  <si>
    <t>З</t>
  </si>
  <si>
    <r>
      <t>Инвестиционная программа:</t>
    </r>
    <r>
      <rPr>
        <sz val="14"/>
        <color rgb="FFC00000"/>
        <rFont val="Times New Roman"/>
        <family val="1"/>
        <charset val="204"/>
      </rPr>
      <t xml:space="preserve"> общество с ограниченной ответственностью "ОЭСК"</t>
    </r>
  </si>
  <si>
    <t>Приобретение автотехники. Приобретение автомобиля для перевозки бригад(автомобиль 1) -1 шт.</t>
  </si>
  <si>
    <t>Приобретение автотехники. Приобретение автомобиля для перевозки бригад(автомобиль 2) -1 шт.</t>
  </si>
  <si>
    <t>Приобретение автотехники. Приобретение автомобиля для перевозки бригад (автомобиль 3)-1 шт.</t>
  </si>
  <si>
    <t>L_AT(У1)</t>
  </si>
  <si>
    <t>L_AT(У2)</t>
  </si>
  <si>
    <t>L_AT(У3)</t>
  </si>
  <si>
    <r>
      <t xml:space="preserve">Год раскрытия информации: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</si>
  <si>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соответствии: с  Постановлением №390 от 31.10.2019 (в редакции Постановления РЭК КО №485 от 29.10.2021)</t>
  </si>
  <si>
    <t>План 
на 01.01.2020 год</t>
  </si>
  <si>
    <t>Приобретение измельчителя порубочных остатков</t>
  </si>
  <si>
    <t>M_IZ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</si>
  <si>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</si>
  <si>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</si>
  <si>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</si>
  <si>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</si>
  <si>
    <t>1П, 2С, 3С, 4С</t>
  </si>
  <si>
    <t>2022</t>
  </si>
  <si>
    <t>январь 2022</t>
  </si>
  <si>
    <r>
      <t xml:space="preserve">Фактический объем финансирования на 01.01. 
</t>
    </r>
    <r>
      <rPr>
        <u/>
        <sz val="12"/>
        <rFont val="Times New Roman"/>
        <family val="1"/>
        <charset val="204"/>
      </rPr>
      <t>2020 год</t>
    </r>
    <r>
      <rPr>
        <sz val="12"/>
        <rFont val="Times New Roman"/>
        <family val="1"/>
        <charset val="204"/>
      </rPr>
      <t xml:space="preserve">, млн рублей 
(с НДС) </t>
    </r>
  </si>
  <si>
    <r>
      <t>План 
на 01.01.</t>
    </r>
    <r>
      <rPr>
        <u/>
        <sz val="12"/>
        <rFont val="Times New Roman"/>
        <family val="1"/>
        <charset val="204"/>
      </rPr>
      <t>2022 года</t>
    </r>
  </si>
  <si>
    <r>
      <t>Предложение по корректировке утвержденного плана на 01.01.</t>
    </r>
    <r>
      <rPr>
        <u/>
        <sz val="12"/>
        <rFont val="Times New Roman"/>
        <family val="1"/>
        <charset val="204"/>
      </rPr>
      <t>2022 года</t>
    </r>
  </si>
  <si>
    <t>Реконструкция в рамках технологического присоединения</t>
  </si>
  <si>
    <t xml:space="preserve">Факт </t>
  </si>
  <si>
    <r>
      <t xml:space="preserve">Финансирование капитальных вложений 
</t>
    </r>
    <r>
      <rPr>
        <u/>
        <sz val="12"/>
        <rFont val="Times New Roman"/>
        <family val="1"/>
        <charset val="204"/>
      </rPr>
      <t>2020 года</t>
    </r>
    <r>
      <rPr>
        <sz val="12"/>
        <rFont val="Times New Roman"/>
        <family val="1"/>
        <charset val="204"/>
      </rPr>
      <t xml:space="preserve"> в прогнозных ценах, млн рублей (с НДС)</t>
    </r>
  </si>
  <si>
    <r>
      <t xml:space="preserve">План
</t>
    </r>
    <r>
      <rPr>
        <u/>
        <sz val="12"/>
        <rFont val="Times New Roman"/>
        <family val="1"/>
        <charset val="204"/>
      </rPr>
      <t>2020 года</t>
    </r>
  </si>
  <si>
    <r>
      <t xml:space="preserve">Факт
</t>
    </r>
    <r>
      <rPr>
        <u/>
        <sz val="12"/>
        <rFont val="Times New Roman"/>
        <family val="1"/>
        <charset val="204"/>
      </rPr>
      <t>2020 года</t>
    </r>
  </si>
  <si>
    <r>
      <t xml:space="preserve">План
</t>
    </r>
    <r>
      <rPr>
        <u/>
        <sz val="12"/>
        <rFont val="Times New Roman"/>
        <family val="1"/>
        <charset val="204"/>
      </rPr>
      <t>2021 года</t>
    </r>
    <r>
      <rPr>
        <sz val="12"/>
        <rFont val="Times New Roman"/>
        <family val="1"/>
        <charset val="204"/>
      </rPr>
      <t/>
    </r>
  </si>
  <si>
    <r>
      <t xml:space="preserve">Факт
</t>
    </r>
    <r>
      <rPr>
        <u/>
        <sz val="12"/>
        <rFont val="Times New Roman"/>
        <family val="1"/>
        <charset val="204"/>
      </rPr>
      <t>2021 года</t>
    </r>
  </si>
  <si>
    <r>
      <t xml:space="preserve">План
</t>
    </r>
    <r>
      <rPr>
        <u/>
        <sz val="12"/>
        <rFont val="Times New Roman"/>
        <family val="1"/>
        <charset val="204"/>
      </rPr>
      <t>2022 года</t>
    </r>
    <r>
      <rPr>
        <sz val="12"/>
        <rFont val="Times New Roman"/>
        <family val="1"/>
        <charset val="204"/>
      </rPr>
      <t/>
    </r>
  </si>
  <si>
    <r>
      <t xml:space="preserve">Предложение по корректировке утвержденного плана
</t>
    </r>
    <r>
      <rPr>
        <u/>
        <sz val="12"/>
        <rFont val="Times New Roman"/>
        <family val="1"/>
        <charset val="204"/>
      </rPr>
      <t>2022 года</t>
    </r>
  </si>
  <si>
    <r>
      <t xml:space="preserve">План
</t>
    </r>
    <r>
      <rPr>
        <u/>
        <sz val="12"/>
        <rFont val="Times New Roman"/>
        <family val="1"/>
        <charset val="204"/>
      </rPr>
      <t>2023 года</t>
    </r>
    <r>
      <rPr>
        <sz val="12"/>
        <rFont val="Times New Roman"/>
        <family val="1"/>
        <charset val="204"/>
      </rPr>
      <t/>
    </r>
  </si>
  <si>
    <r>
      <t xml:space="preserve">Предложение по корректировке утвержденного плана
</t>
    </r>
    <r>
      <rPr>
        <u/>
        <sz val="12"/>
        <rFont val="Times New Roman"/>
        <family val="1"/>
        <charset val="204"/>
      </rPr>
      <t>2023 года</t>
    </r>
  </si>
  <si>
    <r>
      <t xml:space="preserve">План
</t>
    </r>
    <r>
      <rPr>
        <u/>
        <sz val="12"/>
        <rFont val="Times New Roman"/>
        <family val="1"/>
        <charset val="204"/>
      </rPr>
      <t>2024 года</t>
    </r>
    <r>
      <rPr>
        <sz val="12"/>
        <rFont val="Times New Roman"/>
        <family val="1"/>
        <charset val="204"/>
      </rPr>
      <t/>
    </r>
  </si>
  <si>
    <r>
      <t xml:space="preserve">Предложение по корректировке утвержденного плана
</t>
    </r>
    <r>
      <rPr>
        <u/>
        <sz val="12"/>
        <rFont val="Times New Roman"/>
        <family val="1"/>
        <charset val="204"/>
      </rPr>
      <t>2024 года</t>
    </r>
  </si>
  <si>
    <t>Для обеспечения требований в постановлении Правительства РФ от 24.02.2009г. №160</t>
  </si>
  <si>
    <t>нет</t>
  </si>
  <si>
    <t>Приобретение отменено</t>
  </si>
  <si>
    <t>Строительство отменено</t>
  </si>
  <si>
    <t>Корректировка на основании Акта №1/2022 ТО от 17.02.2022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</si>
</sst>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5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6" fillId="12" borderId="14" applyNumberFormat="0" applyAlignment="0" applyProtection="0"/>
    <xf numFmtId="0" fontId="17" fillId="25" borderId="15" applyNumberFormat="0" applyAlignment="0" applyProtection="0"/>
    <xf numFmtId="0" fontId="18" fillId="25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6" borderId="20" applyNumberFormat="0" applyAlignment="0" applyProtection="0"/>
    <xf numFmtId="0" fontId="24" fillId="0" borderId="0" applyNumberFormat="0" applyFill="0" applyBorder="0" applyAlignment="0" applyProtection="0"/>
    <xf numFmtId="0" fontId="25" fillId="27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166" fontId="28" fillId="0" borderId="0"/>
    <xf numFmtId="0" fontId="2" fillId="0" borderId="0"/>
    <xf numFmtId="0" fontId="26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8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9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165" fontId="2" fillId="2" borderId="0" xfId="0" applyNumberFormat="1" applyFont="1" applyFill="1"/>
    <xf numFmtId="0" fontId="2" fillId="2" borderId="0" xfId="0" applyFont="1" applyFill="1"/>
    <xf numFmtId="0" fontId="2" fillId="4" borderId="0" xfId="0" applyFont="1" applyFill="1"/>
    <xf numFmtId="0" fontId="2" fillId="5" borderId="0" xfId="0" applyFont="1" applyFill="1"/>
    <xf numFmtId="0" fontId="9" fillId="4" borderId="0" xfId="0" applyFont="1" applyFill="1"/>
    <xf numFmtId="165" fontId="2" fillId="0" borderId="0" xfId="0" applyNumberFormat="1" applyFont="1" applyFill="1"/>
    <xf numFmtId="165" fontId="35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4" borderId="0" xfId="0" applyFont="1" applyFill="1"/>
    <xf numFmtId="165" fontId="36" fillId="0" borderId="1" xfId="0" applyNumberFormat="1" applyFont="1" applyFill="1" applyBorder="1" applyAlignment="1">
      <alignment horizontal="center" vertical="center" wrapText="1"/>
    </xf>
    <xf numFmtId="165" fontId="36" fillId="2" borderId="1" xfId="0" applyNumberFormat="1" applyFont="1" applyFill="1" applyBorder="1" applyAlignment="1">
      <alignment horizontal="center" vertical="center" wrapText="1"/>
    </xf>
    <xf numFmtId="165" fontId="36" fillId="3" borderId="1" xfId="0" applyNumberFormat="1" applyFont="1" applyFill="1" applyBorder="1" applyAlignment="1">
      <alignment horizontal="center" vertical="center" wrapText="1"/>
    </xf>
    <xf numFmtId="165" fontId="36" fillId="5" borderId="1" xfId="0" applyNumberFormat="1" applyFont="1" applyFill="1" applyBorder="1" applyAlignment="1">
      <alignment horizontal="center" vertical="center" wrapText="1"/>
    </xf>
    <xf numFmtId="165" fontId="36" fillId="4" borderId="1" xfId="0" applyNumberFormat="1" applyFont="1" applyFill="1" applyBorder="1" applyAlignment="1">
      <alignment horizontal="center" vertical="center" wrapText="1"/>
    </xf>
    <xf numFmtId="165" fontId="36" fillId="4" borderId="1" xfId="3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2" applyNumberFormat="1" applyFont="1" applyFill="1" applyBorder="1" applyAlignment="1">
      <alignment horizontal="center" vertical="center"/>
    </xf>
    <xf numFmtId="49" fontId="36" fillId="4" borderId="1" xfId="0" applyNumberFormat="1" applyFont="1" applyFill="1" applyBorder="1" applyAlignment="1">
      <alignment horizontal="center" vertical="center" wrapText="1"/>
    </xf>
    <xf numFmtId="165" fontId="35" fillId="4" borderId="1" xfId="3" applyNumberFormat="1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49" fontId="2" fillId="4" borderId="1" xfId="2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2" fontId="2" fillId="4" borderId="1" xfId="2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37" fillId="4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165" fontId="37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2" fillId="4" borderId="1" xfId="2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2" fontId="2" fillId="5" borderId="1" xfId="2" applyNumberFormat="1" applyFont="1" applyFill="1" applyBorder="1" applyAlignment="1">
      <alignment horizontal="center" vertical="center"/>
    </xf>
    <xf numFmtId="2" fontId="2" fillId="2" borderId="1" xfId="2" applyNumberFormat="1" applyFont="1" applyFill="1" applyBorder="1" applyAlignment="1">
      <alignment horizontal="center" vertical="center"/>
    </xf>
    <xf numFmtId="49" fontId="37" fillId="4" borderId="1" xfId="0" applyNumberFormat="1" applyFont="1" applyFill="1" applyBorder="1" applyAlignment="1">
      <alignment horizontal="center" vertical="center" wrapText="1"/>
    </xf>
    <xf numFmtId="165" fontId="37" fillId="4" borderId="1" xfId="3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165" fontId="37" fillId="5" borderId="1" xfId="0" applyNumberFormat="1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2D050"/>
    <pageSetUpPr fitToPage="1"/>
  </sheetPr>
  <dimension ref="A1:CR107"/>
  <sheetViews>
    <sheetView tabSelected="1" view="pageBreakPreview" zoomScale="70" zoomScaleSheetLayoutView="70" workbookViewId="0">
      <selection activeCell="K98" sqref="K98"/>
    </sheetView>
  </sheetViews>
  <sheetFormatPr defaultRowHeight="15.75" x14ac:dyDescent="0.25"/>
  <cols>
    <col min="1" max="1" width="10.625" style="1" customWidth="1"/>
    <col min="2" max="2" width="32.875" style="1" customWidth="1"/>
    <col min="3" max="3" width="15.125" style="1" customWidth="1"/>
    <col min="4" max="4" width="5.5" style="1" customWidth="1"/>
    <col min="5" max="7" width="9" style="1" customWidth="1"/>
    <col min="8" max="11" width="8.25" style="1" customWidth="1"/>
    <col min="12" max="12" width="7.5" style="1" customWidth="1"/>
    <col min="13" max="94" width="8.25" style="1" customWidth="1"/>
    <col min="95" max="95" width="20.875" style="1" customWidth="1"/>
    <col min="96" max="16384" width="9" style="1"/>
  </cols>
  <sheetData>
    <row r="1" spans="1:95" ht="18.75" x14ac:dyDescent="0.25">
      <c r="AH1" s="2" t="s">
        <v>0</v>
      </c>
      <c r="CQ1" s="2"/>
    </row>
    <row r="2" spans="1:95" ht="18.75" x14ac:dyDescent="0.3">
      <c r="AH2" s="3" t="s">
        <v>1</v>
      </c>
      <c r="CQ2" s="3"/>
    </row>
    <row r="3" spans="1:95" ht="18.75" x14ac:dyDescent="0.3">
      <c r="AH3" s="4" t="s">
        <v>2</v>
      </c>
      <c r="CQ3" s="4"/>
    </row>
    <row r="4" spans="1:95" ht="18.75" x14ac:dyDescent="0.25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95" ht="18.75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95" ht="18.75" x14ac:dyDescent="0.25">
      <c r="A6" s="90" t="s">
        <v>210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95" ht="18.75" customHeight="1" x14ac:dyDescent="0.25">
      <c r="A7" s="91" t="s">
        <v>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ht="18.75" x14ac:dyDescent="0.3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CQ8" s="3"/>
    </row>
    <row r="9" spans="1:95" ht="18.75" x14ac:dyDescent="0.3">
      <c r="A9" s="87" t="s">
        <v>217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ht="18.75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10"/>
      <c r="CQ10" s="9"/>
    </row>
    <row r="11" spans="1:95" ht="18.75" x14ac:dyDescent="0.3">
      <c r="A11" s="87" t="s">
        <v>218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</row>
    <row r="12" spans="1:95" x14ac:dyDescent="0.25">
      <c r="A12" s="92" t="s">
        <v>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</row>
    <row r="13" spans="1:95" x14ac:dyDescent="0.25">
      <c r="CP13" s="13"/>
    </row>
    <row r="14" spans="1:95" ht="63.75" customHeight="1" x14ac:dyDescent="0.25">
      <c r="A14" s="93" t="s">
        <v>6</v>
      </c>
      <c r="B14" s="93" t="s">
        <v>7</v>
      </c>
      <c r="C14" s="93" t="s">
        <v>8</v>
      </c>
      <c r="D14" s="94" t="s">
        <v>9</v>
      </c>
      <c r="E14" s="94" t="s">
        <v>10</v>
      </c>
      <c r="F14" s="93" t="s">
        <v>11</v>
      </c>
      <c r="G14" s="93"/>
      <c r="H14" s="93" t="s">
        <v>12</v>
      </c>
      <c r="I14" s="93"/>
      <c r="J14" s="93"/>
      <c r="K14" s="93"/>
      <c r="L14" s="93"/>
      <c r="M14" s="93"/>
      <c r="N14" s="104" t="s">
        <v>13</v>
      </c>
      <c r="O14" s="104" t="s">
        <v>229</v>
      </c>
      <c r="P14" s="93" t="s">
        <v>14</v>
      </c>
      <c r="Q14" s="93"/>
      <c r="R14" s="93"/>
      <c r="S14" s="93"/>
      <c r="T14" s="93" t="s">
        <v>15</v>
      </c>
      <c r="U14" s="93"/>
      <c r="V14" s="107" t="s">
        <v>16</v>
      </c>
      <c r="W14" s="108"/>
      <c r="X14" s="109"/>
      <c r="Y14" s="93" t="s">
        <v>234</v>
      </c>
      <c r="Z14" s="93"/>
      <c r="AA14" s="93"/>
      <c r="AB14" s="93"/>
      <c r="AC14" s="93"/>
      <c r="AD14" s="93"/>
      <c r="AE14" s="93"/>
      <c r="AF14" s="93"/>
      <c r="AG14" s="93"/>
      <c r="AH14" s="93"/>
      <c r="AI14" s="93" t="s">
        <v>17</v>
      </c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5" t="s">
        <v>18</v>
      </c>
    </row>
    <row r="15" spans="1:95" ht="85.5" customHeight="1" x14ac:dyDescent="0.25">
      <c r="A15" s="93"/>
      <c r="B15" s="93"/>
      <c r="C15" s="93"/>
      <c r="D15" s="94"/>
      <c r="E15" s="94"/>
      <c r="F15" s="93"/>
      <c r="G15" s="93"/>
      <c r="H15" s="98" t="s">
        <v>19</v>
      </c>
      <c r="I15" s="99"/>
      <c r="J15" s="100"/>
      <c r="K15" s="101" t="s">
        <v>20</v>
      </c>
      <c r="L15" s="102"/>
      <c r="M15" s="103"/>
      <c r="N15" s="105"/>
      <c r="O15" s="105"/>
      <c r="P15" s="93" t="s">
        <v>21</v>
      </c>
      <c r="Q15" s="93"/>
      <c r="R15" s="93" t="s">
        <v>20</v>
      </c>
      <c r="S15" s="93"/>
      <c r="T15" s="93"/>
      <c r="U15" s="93"/>
      <c r="V15" s="101"/>
      <c r="W15" s="102"/>
      <c r="X15" s="103"/>
      <c r="Y15" s="93" t="s">
        <v>19</v>
      </c>
      <c r="Z15" s="93"/>
      <c r="AA15" s="93"/>
      <c r="AB15" s="93"/>
      <c r="AC15" s="93"/>
      <c r="AD15" s="93" t="s">
        <v>233</v>
      </c>
      <c r="AE15" s="93"/>
      <c r="AF15" s="93"/>
      <c r="AG15" s="93"/>
      <c r="AH15" s="93"/>
      <c r="AI15" s="98" t="s">
        <v>235</v>
      </c>
      <c r="AJ15" s="99"/>
      <c r="AK15" s="99"/>
      <c r="AL15" s="99"/>
      <c r="AM15" s="100"/>
      <c r="AN15" s="98" t="s">
        <v>236</v>
      </c>
      <c r="AO15" s="99"/>
      <c r="AP15" s="99"/>
      <c r="AQ15" s="99"/>
      <c r="AR15" s="100"/>
      <c r="AS15" s="98" t="s">
        <v>237</v>
      </c>
      <c r="AT15" s="99"/>
      <c r="AU15" s="99"/>
      <c r="AV15" s="99"/>
      <c r="AW15" s="100"/>
      <c r="AX15" s="98" t="s">
        <v>238</v>
      </c>
      <c r="AY15" s="99"/>
      <c r="AZ15" s="99"/>
      <c r="BA15" s="99"/>
      <c r="BB15" s="100"/>
      <c r="BC15" s="98" t="s">
        <v>239</v>
      </c>
      <c r="BD15" s="99"/>
      <c r="BE15" s="99"/>
      <c r="BF15" s="99"/>
      <c r="BG15" s="100"/>
      <c r="BH15" s="98" t="s">
        <v>240</v>
      </c>
      <c r="BI15" s="99"/>
      <c r="BJ15" s="99"/>
      <c r="BK15" s="99"/>
      <c r="BL15" s="100"/>
      <c r="BM15" s="98" t="s">
        <v>241</v>
      </c>
      <c r="BN15" s="99"/>
      <c r="BO15" s="99"/>
      <c r="BP15" s="99"/>
      <c r="BQ15" s="100"/>
      <c r="BR15" s="98" t="s">
        <v>242</v>
      </c>
      <c r="BS15" s="99"/>
      <c r="BT15" s="99"/>
      <c r="BU15" s="99"/>
      <c r="BV15" s="100"/>
      <c r="BW15" s="98" t="s">
        <v>243</v>
      </c>
      <c r="BX15" s="99"/>
      <c r="BY15" s="99"/>
      <c r="BZ15" s="99"/>
      <c r="CA15" s="100"/>
      <c r="CB15" s="98" t="s">
        <v>244</v>
      </c>
      <c r="CC15" s="99"/>
      <c r="CD15" s="99"/>
      <c r="CE15" s="99"/>
      <c r="CF15" s="100"/>
      <c r="CG15" s="98" t="s">
        <v>22</v>
      </c>
      <c r="CH15" s="99"/>
      <c r="CI15" s="99"/>
      <c r="CJ15" s="99"/>
      <c r="CK15" s="100"/>
      <c r="CL15" s="98" t="s">
        <v>23</v>
      </c>
      <c r="CM15" s="99"/>
      <c r="CN15" s="99"/>
      <c r="CO15" s="99"/>
      <c r="CP15" s="100"/>
      <c r="CQ15" s="96"/>
    </row>
    <row r="16" spans="1:95" ht="173.25" customHeight="1" x14ac:dyDescent="0.25">
      <c r="A16" s="93"/>
      <c r="B16" s="93"/>
      <c r="C16" s="93"/>
      <c r="D16" s="94"/>
      <c r="E16" s="94"/>
      <c r="F16" s="72" t="s">
        <v>19</v>
      </c>
      <c r="G16" s="73" t="s">
        <v>20</v>
      </c>
      <c r="H16" s="74" t="s">
        <v>24</v>
      </c>
      <c r="I16" s="74" t="s">
        <v>25</v>
      </c>
      <c r="J16" s="74" t="s">
        <v>26</v>
      </c>
      <c r="K16" s="74" t="s">
        <v>24</v>
      </c>
      <c r="L16" s="74" t="s">
        <v>25</v>
      </c>
      <c r="M16" s="74" t="s">
        <v>26</v>
      </c>
      <c r="N16" s="106"/>
      <c r="O16" s="106"/>
      <c r="P16" s="74" t="s">
        <v>27</v>
      </c>
      <c r="Q16" s="74" t="s">
        <v>28</v>
      </c>
      <c r="R16" s="74" t="s">
        <v>27</v>
      </c>
      <c r="S16" s="74" t="s">
        <v>28</v>
      </c>
      <c r="T16" s="76" t="s">
        <v>19</v>
      </c>
      <c r="U16" s="76" t="s">
        <v>20</v>
      </c>
      <c r="V16" s="74" t="s">
        <v>219</v>
      </c>
      <c r="W16" s="74" t="s">
        <v>230</v>
      </c>
      <c r="X16" s="74" t="s">
        <v>231</v>
      </c>
      <c r="Y16" s="74" t="s">
        <v>29</v>
      </c>
      <c r="Z16" s="74" t="s">
        <v>30</v>
      </c>
      <c r="AA16" s="74" t="s">
        <v>31</v>
      </c>
      <c r="AB16" s="76" t="s">
        <v>32</v>
      </c>
      <c r="AC16" s="76" t="s">
        <v>33</v>
      </c>
      <c r="AD16" s="74" t="s">
        <v>29</v>
      </c>
      <c r="AE16" s="74" t="s">
        <v>30</v>
      </c>
      <c r="AF16" s="74" t="s">
        <v>31</v>
      </c>
      <c r="AG16" s="76" t="s">
        <v>32</v>
      </c>
      <c r="AH16" s="76" t="s">
        <v>33</v>
      </c>
      <c r="AI16" s="74" t="s">
        <v>29</v>
      </c>
      <c r="AJ16" s="74" t="s">
        <v>30</v>
      </c>
      <c r="AK16" s="74" t="s">
        <v>31</v>
      </c>
      <c r="AL16" s="76" t="s">
        <v>32</v>
      </c>
      <c r="AM16" s="76" t="s">
        <v>33</v>
      </c>
      <c r="AN16" s="74" t="s">
        <v>29</v>
      </c>
      <c r="AO16" s="74" t="s">
        <v>30</v>
      </c>
      <c r="AP16" s="74" t="s">
        <v>31</v>
      </c>
      <c r="AQ16" s="76" t="s">
        <v>32</v>
      </c>
      <c r="AR16" s="76" t="s">
        <v>33</v>
      </c>
      <c r="AS16" s="74" t="s">
        <v>29</v>
      </c>
      <c r="AT16" s="74" t="s">
        <v>30</v>
      </c>
      <c r="AU16" s="74" t="s">
        <v>31</v>
      </c>
      <c r="AV16" s="76" t="s">
        <v>32</v>
      </c>
      <c r="AW16" s="76" t="s">
        <v>33</v>
      </c>
      <c r="AX16" s="74" t="s">
        <v>29</v>
      </c>
      <c r="AY16" s="74" t="s">
        <v>30</v>
      </c>
      <c r="AZ16" s="74" t="s">
        <v>31</v>
      </c>
      <c r="BA16" s="76" t="s">
        <v>32</v>
      </c>
      <c r="BB16" s="76" t="s">
        <v>33</v>
      </c>
      <c r="BC16" s="74" t="s">
        <v>29</v>
      </c>
      <c r="BD16" s="74" t="s">
        <v>30</v>
      </c>
      <c r="BE16" s="74" t="s">
        <v>31</v>
      </c>
      <c r="BF16" s="76" t="s">
        <v>32</v>
      </c>
      <c r="BG16" s="76" t="s">
        <v>33</v>
      </c>
      <c r="BH16" s="74" t="s">
        <v>29</v>
      </c>
      <c r="BI16" s="74" t="s">
        <v>30</v>
      </c>
      <c r="BJ16" s="74" t="s">
        <v>31</v>
      </c>
      <c r="BK16" s="76" t="s">
        <v>32</v>
      </c>
      <c r="BL16" s="76" t="s">
        <v>33</v>
      </c>
      <c r="BM16" s="74" t="s">
        <v>29</v>
      </c>
      <c r="BN16" s="74" t="s">
        <v>30</v>
      </c>
      <c r="BO16" s="74" t="s">
        <v>31</v>
      </c>
      <c r="BP16" s="76" t="s">
        <v>32</v>
      </c>
      <c r="BQ16" s="76" t="s">
        <v>33</v>
      </c>
      <c r="BR16" s="74" t="s">
        <v>29</v>
      </c>
      <c r="BS16" s="74" t="s">
        <v>30</v>
      </c>
      <c r="BT16" s="74" t="s">
        <v>31</v>
      </c>
      <c r="BU16" s="76" t="s">
        <v>32</v>
      </c>
      <c r="BV16" s="76" t="s">
        <v>33</v>
      </c>
      <c r="BW16" s="74" t="s">
        <v>29</v>
      </c>
      <c r="BX16" s="74" t="s">
        <v>30</v>
      </c>
      <c r="BY16" s="74" t="s">
        <v>31</v>
      </c>
      <c r="BZ16" s="76" t="s">
        <v>32</v>
      </c>
      <c r="CA16" s="76" t="s">
        <v>33</v>
      </c>
      <c r="CB16" s="74" t="s">
        <v>29</v>
      </c>
      <c r="CC16" s="74" t="s">
        <v>30</v>
      </c>
      <c r="CD16" s="74" t="s">
        <v>31</v>
      </c>
      <c r="CE16" s="76" t="s">
        <v>32</v>
      </c>
      <c r="CF16" s="76" t="s">
        <v>33</v>
      </c>
      <c r="CG16" s="74" t="s">
        <v>29</v>
      </c>
      <c r="CH16" s="74" t="s">
        <v>30</v>
      </c>
      <c r="CI16" s="74" t="s">
        <v>31</v>
      </c>
      <c r="CJ16" s="76" t="s">
        <v>32</v>
      </c>
      <c r="CK16" s="76" t="s">
        <v>33</v>
      </c>
      <c r="CL16" s="74" t="s">
        <v>29</v>
      </c>
      <c r="CM16" s="74" t="s">
        <v>30</v>
      </c>
      <c r="CN16" s="74" t="s">
        <v>31</v>
      </c>
      <c r="CO16" s="76" t="s">
        <v>32</v>
      </c>
      <c r="CP16" s="74" t="s">
        <v>33</v>
      </c>
      <c r="CQ16" s="97"/>
    </row>
    <row r="17" spans="1:96" ht="25.5" customHeight="1" x14ac:dyDescent="0.25">
      <c r="A17" s="59">
        <v>1</v>
      </c>
      <c r="B17" s="59">
        <v>2</v>
      </c>
      <c r="C17" s="59">
        <v>3</v>
      </c>
      <c r="D17" s="59">
        <v>4</v>
      </c>
      <c r="E17" s="59">
        <v>5</v>
      </c>
      <c r="F17" s="59">
        <v>6</v>
      </c>
      <c r="G17" s="59">
        <v>7</v>
      </c>
      <c r="H17" s="59">
        <v>8</v>
      </c>
      <c r="I17" s="59">
        <v>9</v>
      </c>
      <c r="J17" s="59">
        <v>10</v>
      </c>
      <c r="K17" s="59">
        <v>11</v>
      </c>
      <c r="L17" s="59">
        <v>12</v>
      </c>
      <c r="M17" s="59">
        <v>13</v>
      </c>
      <c r="N17" s="59">
        <v>14</v>
      </c>
      <c r="O17" s="59">
        <v>15</v>
      </c>
      <c r="P17" s="75" t="s">
        <v>34</v>
      </c>
      <c r="Q17" s="75" t="s">
        <v>35</v>
      </c>
      <c r="R17" s="75" t="s">
        <v>36</v>
      </c>
      <c r="S17" s="75" t="s">
        <v>37</v>
      </c>
      <c r="T17" s="59">
        <v>17</v>
      </c>
      <c r="U17" s="59">
        <v>18</v>
      </c>
      <c r="V17" s="59">
        <v>19</v>
      </c>
      <c r="W17" s="59">
        <v>20</v>
      </c>
      <c r="X17" s="59">
        <v>21</v>
      </c>
      <c r="Y17" s="59">
        <v>22</v>
      </c>
      <c r="Z17" s="59">
        <v>23</v>
      </c>
      <c r="AA17" s="59">
        <v>24</v>
      </c>
      <c r="AB17" s="59">
        <v>25</v>
      </c>
      <c r="AC17" s="59">
        <v>26</v>
      </c>
      <c r="AD17" s="59">
        <v>27</v>
      </c>
      <c r="AE17" s="59">
        <v>28</v>
      </c>
      <c r="AF17" s="59">
        <v>29</v>
      </c>
      <c r="AG17" s="59">
        <v>30</v>
      </c>
      <c r="AH17" s="59">
        <v>31</v>
      </c>
      <c r="AI17" s="75" t="s">
        <v>38</v>
      </c>
      <c r="AJ17" s="75" t="s">
        <v>39</v>
      </c>
      <c r="AK17" s="75" t="s">
        <v>40</v>
      </c>
      <c r="AL17" s="75" t="s">
        <v>41</v>
      </c>
      <c r="AM17" s="75" t="s">
        <v>42</v>
      </c>
      <c r="AN17" s="75" t="s">
        <v>43</v>
      </c>
      <c r="AO17" s="75" t="s">
        <v>44</v>
      </c>
      <c r="AP17" s="75" t="s">
        <v>45</v>
      </c>
      <c r="AQ17" s="75" t="s">
        <v>46</v>
      </c>
      <c r="AR17" s="75" t="s">
        <v>47</v>
      </c>
      <c r="AS17" s="75" t="s">
        <v>48</v>
      </c>
      <c r="AT17" s="75" t="s">
        <v>49</v>
      </c>
      <c r="AU17" s="75" t="s">
        <v>50</v>
      </c>
      <c r="AV17" s="75" t="s">
        <v>51</v>
      </c>
      <c r="AW17" s="75" t="s">
        <v>52</v>
      </c>
      <c r="AX17" s="75" t="s">
        <v>53</v>
      </c>
      <c r="AY17" s="75" t="s">
        <v>54</v>
      </c>
      <c r="AZ17" s="75" t="s">
        <v>55</v>
      </c>
      <c r="BA17" s="75" t="s">
        <v>56</v>
      </c>
      <c r="BB17" s="75" t="s">
        <v>57</v>
      </c>
      <c r="BC17" s="75" t="s">
        <v>58</v>
      </c>
      <c r="BD17" s="75" t="s">
        <v>59</v>
      </c>
      <c r="BE17" s="75" t="s">
        <v>60</v>
      </c>
      <c r="BF17" s="75" t="s">
        <v>61</v>
      </c>
      <c r="BG17" s="75" t="s">
        <v>62</v>
      </c>
      <c r="BH17" s="75" t="s">
        <v>63</v>
      </c>
      <c r="BI17" s="75" t="s">
        <v>64</v>
      </c>
      <c r="BJ17" s="75" t="s">
        <v>65</v>
      </c>
      <c r="BK17" s="75" t="s">
        <v>66</v>
      </c>
      <c r="BL17" s="75" t="s">
        <v>67</v>
      </c>
      <c r="BM17" s="75" t="s">
        <v>68</v>
      </c>
      <c r="BN17" s="75" t="s">
        <v>69</v>
      </c>
      <c r="BO17" s="75" t="s">
        <v>70</v>
      </c>
      <c r="BP17" s="75" t="s">
        <v>71</v>
      </c>
      <c r="BQ17" s="75" t="s">
        <v>72</v>
      </c>
      <c r="BR17" s="75" t="s">
        <v>73</v>
      </c>
      <c r="BS17" s="75" t="s">
        <v>74</v>
      </c>
      <c r="BT17" s="75" t="s">
        <v>75</v>
      </c>
      <c r="BU17" s="75" t="s">
        <v>76</v>
      </c>
      <c r="BV17" s="75" t="s">
        <v>77</v>
      </c>
      <c r="BW17" s="75" t="s">
        <v>78</v>
      </c>
      <c r="BX17" s="75" t="s">
        <v>79</v>
      </c>
      <c r="BY17" s="75" t="s">
        <v>80</v>
      </c>
      <c r="BZ17" s="75" t="s">
        <v>81</v>
      </c>
      <c r="CA17" s="75" t="s">
        <v>82</v>
      </c>
      <c r="CB17" s="75" t="s">
        <v>83</v>
      </c>
      <c r="CC17" s="75" t="s">
        <v>84</v>
      </c>
      <c r="CD17" s="75" t="s">
        <v>85</v>
      </c>
      <c r="CE17" s="75" t="s">
        <v>86</v>
      </c>
      <c r="CF17" s="75" t="s">
        <v>87</v>
      </c>
      <c r="CG17" s="59">
        <v>33</v>
      </c>
      <c r="CH17" s="59">
        <v>34</v>
      </c>
      <c r="CI17" s="59">
        <v>35</v>
      </c>
      <c r="CJ17" s="59">
        <v>36</v>
      </c>
      <c r="CK17" s="59">
        <v>37</v>
      </c>
      <c r="CL17" s="59">
        <v>38</v>
      </c>
      <c r="CM17" s="59">
        <v>39</v>
      </c>
      <c r="CN17" s="59">
        <v>40</v>
      </c>
      <c r="CO17" s="59">
        <v>41</v>
      </c>
      <c r="CP17" s="59">
        <v>42</v>
      </c>
      <c r="CQ17" s="59">
        <v>43</v>
      </c>
    </row>
    <row r="18" spans="1:96" s="15" customFormat="1" ht="37.9" customHeight="1" x14ac:dyDescent="0.25">
      <c r="A18" s="61">
        <v>0</v>
      </c>
      <c r="B18" s="62" t="s">
        <v>88</v>
      </c>
      <c r="C18" s="69" t="s">
        <v>89</v>
      </c>
      <c r="D18" s="20"/>
      <c r="E18" s="79"/>
      <c r="F18" s="79"/>
      <c r="G18" s="79"/>
      <c r="H18" s="78">
        <f>SUM(H20:H24)</f>
        <v>13.578629277579694</v>
      </c>
      <c r="I18" s="78">
        <f t="shared" ref="I18:X18" si="0">SUM(I20:I24)</f>
        <v>168.31650827830001</v>
      </c>
      <c r="J18" s="32"/>
      <c r="K18" s="78">
        <f t="shared" si="0"/>
        <v>29.398753171385003</v>
      </c>
      <c r="L18" s="78">
        <f t="shared" si="0"/>
        <v>162.50524861</v>
      </c>
      <c r="M18" s="32"/>
      <c r="N18" s="78">
        <f t="shared" si="0"/>
        <v>0</v>
      </c>
      <c r="O18" s="78">
        <f t="shared" si="0"/>
        <v>0</v>
      </c>
      <c r="P18" s="78">
        <f t="shared" si="0"/>
        <v>241.40870199999998</v>
      </c>
      <c r="Q18" s="78">
        <f t="shared" si="0"/>
        <v>241.40870199999998</v>
      </c>
      <c r="R18" s="78">
        <f t="shared" si="0"/>
        <v>328.77061639999999</v>
      </c>
      <c r="S18" s="78">
        <f t="shared" si="0"/>
        <v>328.77061639999999</v>
      </c>
      <c r="T18" s="78">
        <f t="shared" si="0"/>
        <v>168.31650827830001</v>
      </c>
      <c r="U18" s="78">
        <f t="shared" si="0"/>
        <v>162.50524861</v>
      </c>
      <c r="V18" s="78">
        <f t="shared" si="0"/>
        <v>168.31650827830001</v>
      </c>
      <c r="W18" s="78">
        <f t="shared" si="0"/>
        <v>95.606369408299997</v>
      </c>
      <c r="X18" s="78">
        <f t="shared" si="0"/>
        <v>95.605840000000001</v>
      </c>
      <c r="Y18" s="78">
        <f>SUM(Y20:Y24)</f>
        <v>25.499212730000004</v>
      </c>
      <c r="Z18" s="78">
        <f t="shared" ref="Z18:CK18" si="1">SUM(Z20:Z24)</f>
        <v>0</v>
      </c>
      <c r="AA18" s="78">
        <f t="shared" si="1"/>
        <v>0</v>
      </c>
      <c r="AB18" s="78">
        <f t="shared" si="1"/>
        <v>25.499212730000004</v>
      </c>
      <c r="AC18" s="78">
        <f t="shared" si="1"/>
        <v>0</v>
      </c>
      <c r="AD18" s="78">
        <f t="shared" si="1"/>
        <v>22.210387709999999</v>
      </c>
      <c r="AE18" s="78">
        <f t="shared" si="1"/>
        <v>0</v>
      </c>
      <c r="AF18" s="78">
        <f t="shared" si="1"/>
        <v>0</v>
      </c>
      <c r="AG18" s="78">
        <f t="shared" si="1"/>
        <v>22.210387709999999</v>
      </c>
      <c r="AH18" s="78">
        <f t="shared" si="1"/>
        <v>0</v>
      </c>
      <c r="AI18" s="78">
        <f t="shared" si="1"/>
        <v>25.499212730000004</v>
      </c>
      <c r="AJ18" s="78">
        <f t="shared" si="1"/>
        <v>0</v>
      </c>
      <c r="AK18" s="78">
        <f t="shared" si="1"/>
        <v>0</v>
      </c>
      <c r="AL18" s="78">
        <f t="shared" si="1"/>
        <v>25.499212730000004</v>
      </c>
      <c r="AM18" s="78">
        <f t="shared" si="1"/>
        <v>0</v>
      </c>
      <c r="AN18" s="78">
        <f t="shared" si="1"/>
        <v>22.210387709999999</v>
      </c>
      <c r="AO18" s="78">
        <f t="shared" si="1"/>
        <v>0</v>
      </c>
      <c r="AP18" s="78">
        <f t="shared" si="1"/>
        <v>0</v>
      </c>
      <c r="AQ18" s="78">
        <f t="shared" si="1"/>
        <v>22.210387709999999</v>
      </c>
      <c r="AR18" s="78">
        <f t="shared" si="1"/>
        <v>0</v>
      </c>
      <c r="AS18" s="78">
        <f t="shared" si="1"/>
        <v>47.210926139999998</v>
      </c>
      <c r="AT18" s="78">
        <f t="shared" si="1"/>
        <v>0</v>
      </c>
      <c r="AU18" s="78">
        <f t="shared" si="1"/>
        <v>0</v>
      </c>
      <c r="AV18" s="78">
        <f t="shared" si="1"/>
        <v>47.210926139999998</v>
      </c>
      <c r="AW18" s="78">
        <f t="shared" si="1"/>
        <v>0</v>
      </c>
      <c r="AX18" s="78">
        <f t="shared" si="1"/>
        <v>44.689020899999996</v>
      </c>
      <c r="AY18" s="78">
        <f t="shared" si="1"/>
        <v>0</v>
      </c>
      <c r="AZ18" s="78">
        <f t="shared" si="1"/>
        <v>0</v>
      </c>
      <c r="BA18" s="78">
        <f t="shared" si="1"/>
        <v>44.689020899999996</v>
      </c>
      <c r="BB18" s="78">
        <f t="shared" si="1"/>
        <v>0</v>
      </c>
      <c r="BC18" s="78">
        <f t="shared" si="1"/>
        <v>41.7364449843</v>
      </c>
      <c r="BD18" s="78">
        <f t="shared" si="1"/>
        <v>0</v>
      </c>
      <c r="BE18" s="78">
        <f t="shared" si="1"/>
        <v>0</v>
      </c>
      <c r="BF18" s="78">
        <f t="shared" si="1"/>
        <v>41.7364449843</v>
      </c>
      <c r="BG18" s="78">
        <f t="shared" si="1"/>
        <v>0</v>
      </c>
      <c r="BH18" s="78">
        <f t="shared" si="1"/>
        <v>41.736172000000003</v>
      </c>
      <c r="BI18" s="78">
        <f t="shared" si="1"/>
        <v>0</v>
      </c>
      <c r="BJ18" s="78">
        <f t="shared" si="1"/>
        <v>0</v>
      </c>
      <c r="BK18" s="78">
        <f t="shared" si="1"/>
        <v>41.736172000000003</v>
      </c>
      <c r="BL18" s="78">
        <f t="shared" si="1"/>
        <v>0</v>
      </c>
      <c r="BM18" s="78">
        <f t="shared" si="1"/>
        <v>31.543856423999998</v>
      </c>
      <c r="BN18" s="78">
        <f t="shared" si="1"/>
        <v>0</v>
      </c>
      <c r="BO18" s="78">
        <f t="shared" si="1"/>
        <v>0</v>
      </c>
      <c r="BP18" s="78">
        <f t="shared" si="1"/>
        <v>31.543856423999998</v>
      </c>
      <c r="BQ18" s="78">
        <f t="shared" si="1"/>
        <v>0</v>
      </c>
      <c r="BR18" s="78">
        <f t="shared" si="1"/>
        <v>31.543667999999997</v>
      </c>
      <c r="BS18" s="78">
        <f t="shared" si="1"/>
        <v>0</v>
      </c>
      <c r="BT18" s="78">
        <f t="shared" si="1"/>
        <v>0</v>
      </c>
      <c r="BU18" s="78">
        <f t="shared" si="1"/>
        <v>31.543667999999997</v>
      </c>
      <c r="BV18" s="78">
        <f t="shared" si="1"/>
        <v>0</v>
      </c>
      <c r="BW18" s="78">
        <f t="shared" si="1"/>
        <v>22.326067999999999</v>
      </c>
      <c r="BX18" s="78">
        <f t="shared" si="1"/>
        <v>0</v>
      </c>
      <c r="BY18" s="78">
        <f t="shared" si="1"/>
        <v>0</v>
      </c>
      <c r="BZ18" s="78">
        <f t="shared" si="1"/>
        <v>22.326067999999999</v>
      </c>
      <c r="CA18" s="78">
        <f t="shared" si="1"/>
        <v>0</v>
      </c>
      <c r="CB18" s="78">
        <f t="shared" si="1"/>
        <v>22.326000000000001</v>
      </c>
      <c r="CC18" s="78">
        <f t="shared" si="1"/>
        <v>0</v>
      </c>
      <c r="CD18" s="78">
        <f t="shared" si="1"/>
        <v>0</v>
      </c>
      <c r="CE18" s="78">
        <f t="shared" si="1"/>
        <v>22.326000000000001</v>
      </c>
      <c r="CF18" s="78">
        <f t="shared" si="1"/>
        <v>0</v>
      </c>
      <c r="CG18" s="78">
        <f t="shared" si="1"/>
        <v>168.31650827830001</v>
      </c>
      <c r="CH18" s="78">
        <f t="shared" si="1"/>
        <v>0</v>
      </c>
      <c r="CI18" s="78">
        <f t="shared" si="1"/>
        <v>0</v>
      </c>
      <c r="CJ18" s="78">
        <f t="shared" si="1"/>
        <v>168.31650827830001</v>
      </c>
      <c r="CK18" s="78">
        <f t="shared" si="1"/>
        <v>0</v>
      </c>
      <c r="CL18" s="78">
        <f t="shared" ref="CL18:CP18" si="2">SUM(CL20:CL24)</f>
        <v>162.50524861</v>
      </c>
      <c r="CM18" s="78">
        <f t="shared" si="2"/>
        <v>0</v>
      </c>
      <c r="CN18" s="78">
        <f t="shared" si="2"/>
        <v>0</v>
      </c>
      <c r="CO18" s="78">
        <f t="shared" si="2"/>
        <v>162.50524861</v>
      </c>
      <c r="CP18" s="78">
        <f t="shared" si="2"/>
        <v>0</v>
      </c>
      <c r="CQ18" s="78"/>
      <c r="CR18" s="14"/>
    </row>
    <row r="19" spans="1:96" s="16" customFormat="1" ht="41.25" hidden="1" customHeight="1" x14ac:dyDescent="0.25">
      <c r="A19" s="53" t="s">
        <v>91</v>
      </c>
      <c r="B19" s="63" t="s">
        <v>92</v>
      </c>
      <c r="C19" s="51" t="s">
        <v>89</v>
      </c>
      <c r="D19" s="23"/>
      <c r="E19" s="80"/>
      <c r="F19" s="80"/>
      <c r="G19" s="80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</row>
    <row r="20" spans="1:96" s="16" customFormat="1" ht="60.75" customHeight="1" x14ac:dyDescent="0.25">
      <c r="A20" s="53" t="s">
        <v>93</v>
      </c>
      <c r="B20" s="64" t="s">
        <v>94</v>
      </c>
      <c r="C20" s="51" t="s">
        <v>89</v>
      </c>
      <c r="D20" s="23"/>
      <c r="E20" s="80"/>
      <c r="F20" s="80"/>
      <c r="G20" s="80"/>
      <c r="H20" s="52">
        <f>H29</f>
        <v>10.195056088989386</v>
      </c>
      <c r="I20" s="52">
        <f t="shared" ref="I20:BT20" si="3">I29</f>
        <v>95.054651440000001</v>
      </c>
      <c r="J20" s="31"/>
      <c r="K20" s="52">
        <f t="shared" si="3"/>
        <v>26.015179982794695</v>
      </c>
      <c r="L20" s="52">
        <f t="shared" si="3"/>
        <v>144.43095133</v>
      </c>
      <c r="M20" s="31"/>
      <c r="N20" s="52">
        <f t="shared" si="3"/>
        <v>0</v>
      </c>
      <c r="O20" s="52">
        <f t="shared" si="3"/>
        <v>0</v>
      </c>
      <c r="P20" s="52">
        <f t="shared" si="3"/>
        <v>151.67661199999998</v>
      </c>
      <c r="Q20" s="52">
        <f t="shared" si="3"/>
        <v>151.67661199999998</v>
      </c>
      <c r="R20" s="52">
        <f t="shared" si="3"/>
        <v>245.35695240000001</v>
      </c>
      <c r="S20" s="52">
        <f t="shared" si="3"/>
        <v>245.35695240000001</v>
      </c>
      <c r="T20" s="52">
        <f t="shared" si="3"/>
        <v>95.054651440000001</v>
      </c>
      <c r="U20" s="52">
        <f t="shared" si="3"/>
        <v>144.43095133</v>
      </c>
      <c r="V20" s="52">
        <f t="shared" si="3"/>
        <v>95.054651440000001</v>
      </c>
      <c r="W20" s="52">
        <f t="shared" si="3"/>
        <v>56.385782990000003</v>
      </c>
      <c r="X20" s="52">
        <f t="shared" si="3"/>
        <v>93.853695999999999</v>
      </c>
      <c r="Y20" s="52">
        <f t="shared" si="3"/>
        <v>15.254148730000002</v>
      </c>
      <c r="Z20" s="52">
        <f t="shared" si="3"/>
        <v>0</v>
      </c>
      <c r="AA20" s="52">
        <f t="shared" si="3"/>
        <v>0</v>
      </c>
      <c r="AB20" s="52">
        <f t="shared" si="3"/>
        <v>15.254148730000002</v>
      </c>
      <c r="AC20" s="52">
        <f t="shared" si="3"/>
        <v>0</v>
      </c>
      <c r="AD20" s="52">
        <f t="shared" si="3"/>
        <v>13.33625443</v>
      </c>
      <c r="AE20" s="52">
        <f t="shared" si="3"/>
        <v>0</v>
      </c>
      <c r="AF20" s="52">
        <f t="shared" si="3"/>
        <v>0</v>
      </c>
      <c r="AG20" s="52">
        <f t="shared" si="3"/>
        <v>13.33625443</v>
      </c>
      <c r="AH20" s="52">
        <f t="shared" si="3"/>
        <v>0</v>
      </c>
      <c r="AI20" s="52">
        <f t="shared" si="3"/>
        <v>15.254148730000002</v>
      </c>
      <c r="AJ20" s="52">
        <f t="shared" si="3"/>
        <v>0</v>
      </c>
      <c r="AK20" s="52">
        <f t="shared" si="3"/>
        <v>0</v>
      </c>
      <c r="AL20" s="52">
        <f t="shared" si="3"/>
        <v>15.254148730000002</v>
      </c>
      <c r="AM20" s="52">
        <f t="shared" si="3"/>
        <v>0</v>
      </c>
      <c r="AN20" s="52">
        <f t="shared" si="3"/>
        <v>13.33625443</v>
      </c>
      <c r="AO20" s="52">
        <f t="shared" si="3"/>
        <v>0</v>
      </c>
      <c r="AP20" s="52">
        <f t="shared" si="3"/>
        <v>0</v>
      </c>
      <c r="AQ20" s="52">
        <f t="shared" si="3"/>
        <v>13.33625443</v>
      </c>
      <c r="AR20" s="52">
        <f t="shared" si="3"/>
        <v>0</v>
      </c>
      <c r="AS20" s="52">
        <f t="shared" si="3"/>
        <v>23.414719720000001</v>
      </c>
      <c r="AT20" s="52">
        <f t="shared" si="3"/>
        <v>0</v>
      </c>
      <c r="AU20" s="52">
        <f t="shared" si="3"/>
        <v>0</v>
      </c>
      <c r="AV20" s="52">
        <f t="shared" si="3"/>
        <v>23.414719720000001</v>
      </c>
      <c r="AW20" s="52">
        <f t="shared" si="3"/>
        <v>0</v>
      </c>
      <c r="AX20" s="52">
        <f t="shared" si="3"/>
        <v>37.241000899999996</v>
      </c>
      <c r="AY20" s="52">
        <f t="shared" si="3"/>
        <v>0</v>
      </c>
      <c r="AZ20" s="52">
        <f t="shared" si="3"/>
        <v>0</v>
      </c>
      <c r="BA20" s="52">
        <f t="shared" si="3"/>
        <v>37.241000899999996</v>
      </c>
      <c r="BB20" s="52">
        <f t="shared" si="3"/>
        <v>0</v>
      </c>
      <c r="BC20" s="52">
        <f t="shared" si="3"/>
        <v>21.224238570000001</v>
      </c>
      <c r="BD20" s="52">
        <f t="shared" si="3"/>
        <v>0</v>
      </c>
      <c r="BE20" s="52">
        <f t="shared" si="3"/>
        <v>0</v>
      </c>
      <c r="BF20" s="52">
        <f t="shared" si="3"/>
        <v>21.224238570000001</v>
      </c>
      <c r="BG20" s="52">
        <f t="shared" si="3"/>
        <v>0</v>
      </c>
      <c r="BH20" s="52">
        <f t="shared" si="3"/>
        <v>39.984028000000002</v>
      </c>
      <c r="BI20" s="52">
        <f t="shared" si="3"/>
        <v>0</v>
      </c>
      <c r="BJ20" s="52">
        <f t="shared" si="3"/>
        <v>0</v>
      </c>
      <c r="BK20" s="52">
        <f t="shared" si="3"/>
        <v>39.984028000000002</v>
      </c>
      <c r="BL20" s="52">
        <f t="shared" si="3"/>
        <v>0</v>
      </c>
      <c r="BM20" s="52">
        <f t="shared" si="3"/>
        <v>12.835476419999999</v>
      </c>
      <c r="BN20" s="52">
        <f t="shared" si="3"/>
        <v>0</v>
      </c>
      <c r="BO20" s="52">
        <f t="shared" si="3"/>
        <v>0</v>
      </c>
      <c r="BP20" s="52">
        <f t="shared" si="3"/>
        <v>12.835476419999999</v>
      </c>
      <c r="BQ20" s="52">
        <f t="shared" si="3"/>
        <v>0</v>
      </c>
      <c r="BR20" s="52">
        <f t="shared" si="3"/>
        <v>31.543667999999997</v>
      </c>
      <c r="BS20" s="52">
        <f t="shared" si="3"/>
        <v>0</v>
      </c>
      <c r="BT20" s="52">
        <f t="shared" si="3"/>
        <v>0</v>
      </c>
      <c r="BU20" s="52">
        <f t="shared" ref="BU20:CP20" si="4">BU29</f>
        <v>31.543667999999997</v>
      </c>
      <c r="BV20" s="52">
        <f t="shared" si="4"/>
        <v>0</v>
      </c>
      <c r="BW20" s="52">
        <f t="shared" si="4"/>
        <v>22.326067999999999</v>
      </c>
      <c r="BX20" s="52">
        <f t="shared" si="4"/>
        <v>0</v>
      </c>
      <c r="BY20" s="52">
        <f t="shared" si="4"/>
        <v>0</v>
      </c>
      <c r="BZ20" s="52">
        <f t="shared" si="4"/>
        <v>22.326067999999999</v>
      </c>
      <c r="CA20" s="52">
        <f t="shared" si="4"/>
        <v>0</v>
      </c>
      <c r="CB20" s="52">
        <f t="shared" si="4"/>
        <v>22.326000000000001</v>
      </c>
      <c r="CC20" s="52">
        <f t="shared" si="4"/>
        <v>0</v>
      </c>
      <c r="CD20" s="52">
        <f t="shared" si="4"/>
        <v>0</v>
      </c>
      <c r="CE20" s="52">
        <f t="shared" si="4"/>
        <v>22.326000000000001</v>
      </c>
      <c r="CF20" s="52">
        <f t="shared" si="4"/>
        <v>0</v>
      </c>
      <c r="CG20" s="52">
        <f t="shared" si="4"/>
        <v>95.054651440000001</v>
      </c>
      <c r="CH20" s="52">
        <f t="shared" si="4"/>
        <v>0</v>
      </c>
      <c r="CI20" s="52">
        <f t="shared" si="4"/>
        <v>0</v>
      </c>
      <c r="CJ20" s="52">
        <f t="shared" si="4"/>
        <v>95.054651440000001</v>
      </c>
      <c r="CK20" s="52">
        <f t="shared" si="4"/>
        <v>0</v>
      </c>
      <c r="CL20" s="52">
        <f t="shared" si="4"/>
        <v>144.43095133</v>
      </c>
      <c r="CM20" s="52">
        <f t="shared" si="4"/>
        <v>0</v>
      </c>
      <c r="CN20" s="52">
        <f t="shared" si="4"/>
        <v>0</v>
      </c>
      <c r="CO20" s="52">
        <f t="shared" si="4"/>
        <v>144.43095133</v>
      </c>
      <c r="CP20" s="52">
        <f t="shared" si="4"/>
        <v>0</v>
      </c>
      <c r="CQ20" s="31"/>
    </row>
    <row r="21" spans="1:96" s="16" customFormat="1" ht="129" hidden="1" customHeight="1" x14ac:dyDescent="0.25">
      <c r="A21" s="53" t="s">
        <v>95</v>
      </c>
      <c r="B21" s="65" t="s">
        <v>96</v>
      </c>
      <c r="C21" s="51" t="s">
        <v>89</v>
      </c>
      <c r="D21" s="23"/>
      <c r="E21" s="80"/>
      <c r="F21" s="80"/>
      <c r="G21" s="80"/>
      <c r="H21" s="31"/>
      <c r="I21" s="31"/>
      <c r="J21" s="31"/>
      <c r="K21" s="33"/>
      <c r="L21" s="33"/>
      <c r="M21" s="31"/>
      <c r="N21" s="31"/>
      <c r="O21" s="31"/>
      <c r="P21" s="31"/>
      <c r="Q21" s="31"/>
      <c r="R21" s="3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</row>
    <row r="22" spans="1:96" s="16" customFormat="1" ht="59.25" customHeight="1" x14ac:dyDescent="0.25">
      <c r="A22" s="53" t="s">
        <v>97</v>
      </c>
      <c r="B22" s="63" t="s">
        <v>98</v>
      </c>
      <c r="C22" s="51" t="s">
        <v>89</v>
      </c>
      <c r="D22" s="23"/>
      <c r="E22" s="80"/>
      <c r="F22" s="80"/>
      <c r="G22" s="80"/>
      <c r="H22" s="52">
        <f>H83</f>
        <v>3.3835731885903084</v>
      </c>
      <c r="I22" s="52">
        <f t="shared" ref="I22:X22" si="5">I83</f>
        <v>49.368266838300002</v>
      </c>
      <c r="J22" s="31"/>
      <c r="K22" s="52">
        <f t="shared" si="5"/>
        <v>3.3835731885903084</v>
      </c>
      <c r="L22" s="52">
        <f t="shared" si="5"/>
        <v>0.49913328000000001</v>
      </c>
      <c r="M22" s="31"/>
      <c r="N22" s="52">
        <f t="shared" si="5"/>
        <v>0</v>
      </c>
      <c r="O22" s="52">
        <f t="shared" si="5"/>
        <v>0</v>
      </c>
      <c r="P22" s="52">
        <f t="shared" si="5"/>
        <v>65.838499999999996</v>
      </c>
      <c r="Q22" s="52">
        <f t="shared" si="5"/>
        <v>65.838499999999996</v>
      </c>
      <c r="R22" s="52">
        <f t="shared" si="5"/>
        <v>65.838499999999996</v>
      </c>
      <c r="S22" s="52">
        <f t="shared" si="5"/>
        <v>65.838499999999996</v>
      </c>
      <c r="T22" s="52">
        <f t="shared" si="5"/>
        <v>49.368266838300002</v>
      </c>
      <c r="U22" s="52">
        <f t="shared" si="5"/>
        <v>0.49913328000000001</v>
      </c>
      <c r="V22" s="52">
        <f t="shared" si="5"/>
        <v>49.368266838300002</v>
      </c>
      <c r="W22" s="52">
        <f t="shared" si="5"/>
        <v>39.220586418300002</v>
      </c>
      <c r="X22" s="52">
        <f t="shared" si="5"/>
        <v>0</v>
      </c>
      <c r="Y22" s="52">
        <f>Y83</f>
        <v>5.0598539999999996</v>
      </c>
      <c r="Z22" s="52">
        <f t="shared" ref="Z22:CK22" si="6">Z83</f>
        <v>0</v>
      </c>
      <c r="AA22" s="52">
        <f t="shared" si="6"/>
        <v>0</v>
      </c>
      <c r="AB22" s="52">
        <f t="shared" si="6"/>
        <v>5.0598539999999996</v>
      </c>
      <c r="AC22" s="52">
        <f t="shared" si="6"/>
        <v>0</v>
      </c>
      <c r="AD22" s="52">
        <f t="shared" si="6"/>
        <v>0.49913328000000001</v>
      </c>
      <c r="AE22" s="52">
        <f t="shared" si="6"/>
        <v>0</v>
      </c>
      <c r="AF22" s="52">
        <f t="shared" si="6"/>
        <v>0</v>
      </c>
      <c r="AG22" s="52">
        <f t="shared" si="6"/>
        <v>0.49913328000000001</v>
      </c>
      <c r="AH22" s="52">
        <f t="shared" si="6"/>
        <v>0</v>
      </c>
      <c r="AI22" s="52">
        <f t="shared" si="6"/>
        <v>5.0598539999999996</v>
      </c>
      <c r="AJ22" s="52">
        <f t="shared" si="6"/>
        <v>0</v>
      </c>
      <c r="AK22" s="52">
        <f t="shared" si="6"/>
        <v>0</v>
      </c>
      <c r="AL22" s="52">
        <f t="shared" si="6"/>
        <v>5.0598539999999996</v>
      </c>
      <c r="AM22" s="52">
        <f t="shared" si="6"/>
        <v>0</v>
      </c>
      <c r="AN22" s="52">
        <f t="shared" si="6"/>
        <v>0.49913328000000001</v>
      </c>
      <c r="AO22" s="52">
        <f t="shared" si="6"/>
        <v>0</v>
      </c>
      <c r="AP22" s="52">
        <f t="shared" si="6"/>
        <v>0</v>
      </c>
      <c r="AQ22" s="52">
        <f t="shared" si="6"/>
        <v>0.49913328000000001</v>
      </c>
      <c r="AR22" s="52">
        <f t="shared" si="6"/>
        <v>0</v>
      </c>
      <c r="AS22" s="52">
        <f t="shared" si="6"/>
        <v>5.0878264199999998</v>
      </c>
      <c r="AT22" s="52">
        <f t="shared" si="6"/>
        <v>0</v>
      </c>
      <c r="AU22" s="52">
        <f t="shared" si="6"/>
        <v>0</v>
      </c>
      <c r="AV22" s="52">
        <f t="shared" si="6"/>
        <v>5.0878264199999998</v>
      </c>
      <c r="AW22" s="52">
        <f t="shared" si="6"/>
        <v>0</v>
      </c>
      <c r="AX22" s="52">
        <f t="shared" si="6"/>
        <v>0</v>
      </c>
      <c r="AY22" s="52">
        <f t="shared" si="6"/>
        <v>0</v>
      </c>
      <c r="AZ22" s="52">
        <f t="shared" si="6"/>
        <v>0</v>
      </c>
      <c r="BA22" s="52">
        <f t="shared" si="6"/>
        <v>0</v>
      </c>
      <c r="BB22" s="52">
        <f t="shared" si="6"/>
        <v>0</v>
      </c>
      <c r="BC22" s="52">
        <f t="shared" si="6"/>
        <v>20.5122064143</v>
      </c>
      <c r="BD22" s="52">
        <f t="shared" si="6"/>
        <v>0</v>
      </c>
      <c r="BE22" s="52">
        <f t="shared" si="6"/>
        <v>0</v>
      </c>
      <c r="BF22" s="52">
        <f t="shared" si="6"/>
        <v>20.5122064143</v>
      </c>
      <c r="BG22" s="52">
        <f t="shared" si="6"/>
        <v>0</v>
      </c>
      <c r="BH22" s="52">
        <f t="shared" si="6"/>
        <v>0</v>
      </c>
      <c r="BI22" s="52">
        <f t="shared" si="6"/>
        <v>0</v>
      </c>
      <c r="BJ22" s="52">
        <f t="shared" si="6"/>
        <v>0</v>
      </c>
      <c r="BK22" s="52">
        <f t="shared" si="6"/>
        <v>0</v>
      </c>
      <c r="BL22" s="52">
        <f t="shared" si="6"/>
        <v>0</v>
      </c>
      <c r="BM22" s="52">
        <f t="shared" si="6"/>
        <v>18.708380003999999</v>
      </c>
      <c r="BN22" s="52">
        <f t="shared" si="6"/>
        <v>0</v>
      </c>
      <c r="BO22" s="52">
        <f t="shared" si="6"/>
        <v>0</v>
      </c>
      <c r="BP22" s="52">
        <f t="shared" si="6"/>
        <v>18.708380003999999</v>
      </c>
      <c r="BQ22" s="52">
        <f t="shared" si="6"/>
        <v>0</v>
      </c>
      <c r="BR22" s="52">
        <f t="shared" si="6"/>
        <v>0</v>
      </c>
      <c r="BS22" s="52">
        <f t="shared" si="6"/>
        <v>0</v>
      </c>
      <c r="BT22" s="52">
        <f t="shared" si="6"/>
        <v>0</v>
      </c>
      <c r="BU22" s="52">
        <f t="shared" si="6"/>
        <v>0</v>
      </c>
      <c r="BV22" s="52">
        <f t="shared" si="6"/>
        <v>0</v>
      </c>
      <c r="BW22" s="52">
        <f t="shared" si="6"/>
        <v>0</v>
      </c>
      <c r="BX22" s="52">
        <f t="shared" si="6"/>
        <v>0</v>
      </c>
      <c r="BY22" s="52">
        <f t="shared" si="6"/>
        <v>0</v>
      </c>
      <c r="BZ22" s="52">
        <f t="shared" si="6"/>
        <v>0</v>
      </c>
      <c r="CA22" s="52">
        <f t="shared" si="6"/>
        <v>0</v>
      </c>
      <c r="CB22" s="52">
        <f t="shared" si="6"/>
        <v>0</v>
      </c>
      <c r="CC22" s="52">
        <f t="shared" si="6"/>
        <v>0</v>
      </c>
      <c r="CD22" s="52">
        <f t="shared" si="6"/>
        <v>0</v>
      </c>
      <c r="CE22" s="52">
        <f t="shared" si="6"/>
        <v>0</v>
      </c>
      <c r="CF22" s="52">
        <f t="shared" si="6"/>
        <v>0</v>
      </c>
      <c r="CG22" s="52">
        <f t="shared" si="6"/>
        <v>49.368266838300002</v>
      </c>
      <c r="CH22" s="52">
        <f t="shared" si="6"/>
        <v>0</v>
      </c>
      <c r="CI22" s="52">
        <f t="shared" si="6"/>
        <v>0</v>
      </c>
      <c r="CJ22" s="52">
        <f t="shared" si="6"/>
        <v>49.368266838300002</v>
      </c>
      <c r="CK22" s="52">
        <f t="shared" si="6"/>
        <v>0</v>
      </c>
      <c r="CL22" s="52">
        <f t="shared" ref="CL22:CP22" si="7">CL83</f>
        <v>0.49913328000000001</v>
      </c>
      <c r="CM22" s="52">
        <f t="shared" si="7"/>
        <v>0</v>
      </c>
      <c r="CN22" s="52">
        <f t="shared" si="7"/>
        <v>0</v>
      </c>
      <c r="CO22" s="52">
        <f t="shared" si="7"/>
        <v>0.49913328000000001</v>
      </c>
      <c r="CP22" s="52">
        <f t="shared" si="7"/>
        <v>0</v>
      </c>
      <c r="CQ22" s="31"/>
    </row>
    <row r="23" spans="1:96" s="16" customFormat="1" ht="78" hidden="1" customHeight="1" x14ac:dyDescent="0.25">
      <c r="A23" s="53" t="s">
        <v>99</v>
      </c>
      <c r="B23" s="63" t="s">
        <v>100</v>
      </c>
      <c r="C23" s="51" t="s">
        <v>89</v>
      </c>
      <c r="D23" s="23"/>
      <c r="E23" s="80"/>
      <c r="F23" s="80"/>
      <c r="G23" s="80"/>
      <c r="H23" s="31"/>
      <c r="I23" s="31"/>
      <c r="J23" s="31"/>
      <c r="K23" s="33"/>
      <c r="L23" s="33"/>
      <c r="M23" s="31"/>
      <c r="N23" s="31"/>
      <c r="O23" s="31"/>
      <c r="P23" s="31"/>
      <c r="Q23" s="31"/>
      <c r="R23" s="3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</row>
    <row r="24" spans="1:96" s="16" customFormat="1" ht="37.5" x14ac:dyDescent="0.25">
      <c r="A24" s="53" t="s">
        <v>101</v>
      </c>
      <c r="B24" s="63" t="s">
        <v>102</v>
      </c>
      <c r="C24" s="51" t="s">
        <v>89</v>
      </c>
      <c r="D24" s="31"/>
      <c r="E24" s="80"/>
      <c r="F24" s="80"/>
      <c r="G24" s="80"/>
      <c r="H24" s="31"/>
      <c r="I24" s="52">
        <f t="shared" ref="I24:X24" si="8">I89</f>
        <v>23.89359</v>
      </c>
      <c r="J24" s="31"/>
      <c r="K24" s="52">
        <f t="shared" si="8"/>
        <v>0</v>
      </c>
      <c r="L24" s="52">
        <f t="shared" si="8"/>
        <v>17.575164000000001</v>
      </c>
      <c r="M24" s="31"/>
      <c r="N24" s="52">
        <f t="shared" si="8"/>
        <v>0</v>
      </c>
      <c r="O24" s="52">
        <f t="shared" si="8"/>
        <v>0</v>
      </c>
      <c r="P24" s="52">
        <f t="shared" si="8"/>
        <v>23.89359</v>
      </c>
      <c r="Q24" s="52">
        <f t="shared" si="8"/>
        <v>23.89359</v>
      </c>
      <c r="R24" s="52">
        <f t="shared" si="8"/>
        <v>17.575164000000001</v>
      </c>
      <c r="S24" s="52">
        <f t="shared" si="8"/>
        <v>17.575164000000001</v>
      </c>
      <c r="T24" s="52">
        <f t="shared" si="8"/>
        <v>23.89359</v>
      </c>
      <c r="U24" s="52">
        <f t="shared" si="8"/>
        <v>17.575164000000001</v>
      </c>
      <c r="V24" s="52">
        <f t="shared" si="8"/>
        <v>23.89359</v>
      </c>
      <c r="W24" s="52">
        <f t="shared" si="8"/>
        <v>0</v>
      </c>
      <c r="X24" s="52">
        <f t="shared" si="8"/>
        <v>1.7521440000000001</v>
      </c>
      <c r="Y24" s="52">
        <f>Y89</f>
        <v>5.1852099999999997</v>
      </c>
      <c r="Z24" s="52">
        <f t="shared" ref="Z24:CK24" si="9">Z89</f>
        <v>0</v>
      </c>
      <c r="AA24" s="52">
        <f t="shared" si="9"/>
        <v>0</v>
      </c>
      <c r="AB24" s="52">
        <f t="shared" si="9"/>
        <v>5.1852099999999997</v>
      </c>
      <c r="AC24" s="52">
        <f t="shared" si="9"/>
        <v>0</v>
      </c>
      <c r="AD24" s="52">
        <f t="shared" si="9"/>
        <v>8.375</v>
      </c>
      <c r="AE24" s="52">
        <f t="shared" si="9"/>
        <v>0</v>
      </c>
      <c r="AF24" s="52">
        <f t="shared" si="9"/>
        <v>0</v>
      </c>
      <c r="AG24" s="52">
        <f t="shared" si="9"/>
        <v>8.375</v>
      </c>
      <c r="AH24" s="52">
        <f t="shared" si="9"/>
        <v>0</v>
      </c>
      <c r="AI24" s="52">
        <f t="shared" si="9"/>
        <v>5.1852099999999997</v>
      </c>
      <c r="AJ24" s="52">
        <f t="shared" si="9"/>
        <v>0</v>
      </c>
      <c r="AK24" s="52">
        <f t="shared" si="9"/>
        <v>0</v>
      </c>
      <c r="AL24" s="52">
        <f t="shared" si="9"/>
        <v>5.1852099999999997</v>
      </c>
      <c r="AM24" s="52">
        <f t="shared" si="9"/>
        <v>0</v>
      </c>
      <c r="AN24" s="52">
        <f t="shared" si="9"/>
        <v>8.375</v>
      </c>
      <c r="AO24" s="52">
        <f t="shared" si="9"/>
        <v>0</v>
      </c>
      <c r="AP24" s="52">
        <f t="shared" si="9"/>
        <v>0</v>
      </c>
      <c r="AQ24" s="52">
        <f t="shared" si="9"/>
        <v>8.375</v>
      </c>
      <c r="AR24" s="52">
        <f t="shared" si="9"/>
        <v>0</v>
      </c>
      <c r="AS24" s="52">
        <f t="shared" si="9"/>
        <v>18.708379999999998</v>
      </c>
      <c r="AT24" s="52">
        <f t="shared" si="9"/>
        <v>0</v>
      </c>
      <c r="AU24" s="52">
        <f t="shared" si="9"/>
        <v>0</v>
      </c>
      <c r="AV24" s="52">
        <f t="shared" si="9"/>
        <v>18.708379999999998</v>
      </c>
      <c r="AW24" s="52">
        <f t="shared" si="9"/>
        <v>0</v>
      </c>
      <c r="AX24" s="52">
        <f t="shared" si="9"/>
        <v>7.4480199999999996</v>
      </c>
      <c r="AY24" s="52">
        <f t="shared" si="9"/>
        <v>0</v>
      </c>
      <c r="AZ24" s="52">
        <f t="shared" si="9"/>
        <v>0</v>
      </c>
      <c r="BA24" s="52">
        <f t="shared" si="9"/>
        <v>7.4480199999999996</v>
      </c>
      <c r="BB24" s="52">
        <f t="shared" si="9"/>
        <v>0</v>
      </c>
      <c r="BC24" s="52">
        <f t="shared" si="9"/>
        <v>0</v>
      </c>
      <c r="BD24" s="52">
        <f t="shared" si="9"/>
        <v>0</v>
      </c>
      <c r="BE24" s="52">
        <f t="shared" si="9"/>
        <v>0</v>
      </c>
      <c r="BF24" s="52">
        <f t="shared" si="9"/>
        <v>0</v>
      </c>
      <c r="BG24" s="52">
        <f t="shared" si="9"/>
        <v>0</v>
      </c>
      <c r="BH24" s="52">
        <f t="shared" si="9"/>
        <v>1.7521440000000001</v>
      </c>
      <c r="BI24" s="52">
        <f t="shared" si="9"/>
        <v>0</v>
      </c>
      <c r="BJ24" s="52">
        <f t="shared" si="9"/>
        <v>0</v>
      </c>
      <c r="BK24" s="52">
        <f t="shared" si="9"/>
        <v>1.7521440000000001</v>
      </c>
      <c r="BL24" s="52">
        <f t="shared" si="9"/>
        <v>0</v>
      </c>
      <c r="BM24" s="52">
        <f t="shared" si="9"/>
        <v>0</v>
      </c>
      <c r="BN24" s="52">
        <f t="shared" si="9"/>
        <v>0</v>
      </c>
      <c r="BO24" s="52">
        <f t="shared" si="9"/>
        <v>0</v>
      </c>
      <c r="BP24" s="52">
        <f t="shared" si="9"/>
        <v>0</v>
      </c>
      <c r="BQ24" s="52">
        <f t="shared" si="9"/>
        <v>0</v>
      </c>
      <c r="BR24" s="52">
        <f t="shared" si="9"/>
        <v>0</v>
      </c>
      <c r="BS24" s="52">
        <f t="shared" si="9"/>
        <v>0</v>
      </c>
      <c r="BT24" s="52">
        <f t="shared" si="9"/>
        <v>0</v>
      </c>
      <c r="BU24" s="52">
        <f t="shared" si="9"/>
        <v>0</v>
      </c>
      <c r="BV24" s="52">
        <f t="shared" si="9"/>
        <v>0</v>
      </c>
      <c r="BW24" s="52">
        <f t="shared" si="9"/>
        <v>0</v>
      </c>
      <c r="BX24" s="52">
        <f t="shared" si="9"/>
        <v>0</v>
      </c>
      <c r="BY24" s="52">
        <f t="shared" si="9"/>
        <v>0</v>
      </c>
      <c r="BZ24" s="52">
        <f t="shared" si="9"/>
        <v>0</v>
      </c>
      <c r="CA24" s="52">
        <f t="shared" si="9"/>
        <v>0</v>
      </c>
      <c r="CB24" s="52">
        <f t="shared" si="9"/>
        <v>0</v>
      </c>
      <c r="CC24" s="52">
        <f t="shared" si="9"/>
        <v>0</v>
      </c>
      <c r="CD24" s="52">
        <f t="shared" si="9"/>
        <v>0</v>
      </c>
      <c r="CE24" s="52">
        <f t="shared" si="9"/>
        <v>0</v>
      </c>
      <c r="CF24" s="52">
        <f t="shared" si="9"/>
        <v>0</v>
      </c>
      <c r="CG24" s="52">
        <f t="shared" si="9"/>
        <v>23.89359</v>
      </c>
      <c r="CH24" s="52">
        <f t="shared" si="9"/>
        <v>0</v>
      </c>
      <c r="CI24" s="52">
        <f t="shared" si="9"/>
        <v>0</v>
      </c>
      <c r="CJ24" s="52">
        <f t="shared" si="9"/>
        <v>23.89359</v>
      </c>
      <c r="CK24" s="52">
        <f t="shared" si="9"/>
        <v>0</v>
      </c>
      <c r="CL24" s="52">
        <f t="shared" ref="CL24:CP24" si="10">CL89</f>
        <v>17.575164000000001</v>
      </c>
      <c r="CM24" s="52">
        <f t="shared" si="10"/>
        <v>0</v>
      </c>
      <c r="CN24" s="52">
        <f t="shared" si="10"/>
        <v>0</v>
      </c>
      <c r="CO24" s="52">
        <f t="shared" si="10"/>
        <v>17.575164000000001</v>
      </c>
      <c r="CP24" s="52">
        <f t="shared" si="10"/>
        <v>0</v>
      </c>
      <c r="CQ24" s="31"/>
    </row>
    <row r="25" spans="1:96" s="17" customFormat="1" ht="18.75" x14ac:dyDescent="0.25">
      <c r="A25" s="66">
        <v>1</v>
      </c>
      <c r="B25" s="67" t="s">
        <v>103</v>
      </c>
      <c r="C25" s="68" t="s">
        <v>89</v>
      </c>
      <c r="D25" s="24"/>
      <c r="E25" s="81"/>
      <c r="F25" s="81"/>
      <c r="G25" s="81"/>
      <c r="H25" s="77">
        <f>H29+H83+H89</f>
        <v>13.578629277579694</v>
      </c>
      <c r="I25" s="77">
        <f t="shared" ref="I25:X25" si="11">I29+I83+I89</f>
        <v>168.31650827830001</v>
      </c>
      <c r="J25" s="34"/>
      <c r="K25" s="77">
        <f t="shared" si="11"/>
        <v>29.398753171385003</v>
      </c>
      <c r="L25" s="77">
        <f t="shared" si="11"/>
        <v>162.50524861</v>
      </c>
      <c r="M25" s="34"/>
      <c r="N25" s="77">
        <f t="shared" si="11"/>
        <v>0</v>
      </c>
      <c r="O25" s="77">
        <f t="shared" si="11"/>
        <v>0</v>
      </c>
      <c r="P25" s="77">
        <f t="shared" si="11"/>
        <v>241.40870199999998</v>
      </c>
      <c r="Q25" s="77">
        <f t="shared" si="11"/>
        <v>241.40870199999998</v>
      </c>
      <c r="R25" s="77">
        <f t="shared" si="11"/>
        <v>328.77061639999999</v>
      </c>
      <c r="S25" s="77">
        <f t="shared" si="11"/>
        <v>328.77061639999999</v>
      </c>
      <c r="T25" s="77">
        <f t="shared" si="11"/>
        <v>168.31650827830001</v>
      </c>
      <c r="U25" s="77">
        <f t="shared" si="11"/>
        <v>162.50524861</v>
      </c>
      <c r="V25" s="77">
        <f t="shared" si="11"/>
        <v>168.31650827830001</v>
      </c>
      <c r="W25" s="77">
        <f t="shared" si="11"/>
        <v>95.606369408299997</v>
      </c>
      <c r="X25" s="77">
        <f t="shared" si="11"/>
        <v>95.605840000000001</v>
      </c>
      <c r="Y25" s="77">
        <f>Y29+Y83+Y89</f>
        <v>25.499212730000004</v>
      </c>
      <c r="Z25" s="77">
        <f t="shared" ref="Z25:CK25" si="12">Z29+Z83+Z89</f>
        <v>0</v>
      </c>
      <c r="AA25" s="77">
        <f t="shared" si="12"/>
        <v>0</v>
      </c>
      <c r="AB25" s="77">
        <f t="shared" si="12"/>
        <v>25.499212730000004</v>
      </c>
      <c r="AC25" s="77">
        <f t="shared" si="12"/>
        <v>0</v>
      </c>
      <c r="AD25" s="77">
        <f t="shared" si="12"/>
        <v>22.210387709999999</v>
      </c>
      <c r="AE25" s="77">
        <f t="shared" si="12"/>
        <v>0</v>
      </c>
      <c r="AF25" s="77">
        <f t="shared" si="12"/>
        <v>0</v>
      </c>
      <c r="AG25" s="77">
        <f t="shared" si="12"/>
        <v>22.210387709999999</v>
      </c>
      <c r="AH25" s="77">
        <f t="shared" si="12"/>
        <v>0</v>
      </c>
      <c r="AI25" s="77">
        <f t="shared" si="12"/>
        <v>25.499212730000004</v>
      </c>
      <c r="AJ25" s="77">
        <f t="shared" si="12"/>
        <v>0</v>
      </c>
      <c r="AK25" s="77">
        <f t="shared" si="12"/>
        <v>0</v>
      </c>
      <c r="AL25" s="77">
        <f t="shared" si="12"/>
        <v>25.499212730000004</v>
      </c>
      <c r="AM25" s="77">
        <f t="shared" si="12"/>
        <v>0</v>
      </c>
      <c r="AN25" s="77">
        <f t="shared" si="12"/>
        <v>22.210387709999999</v>
      </c>
      <c r="AO25" s="77">
        <f t="shared" si="12"/>
        <v>0</v>
      </c>
      <c r="AP25" s="77">
        <f t="shared" si="12"/>
        <v>0</v>
      </c>
      <c r="AQ25" s="77">
        <f t="shared" si="12"/>
        <v>22.210387709999999</v>
      </c>
      <c r="AR25" s="77">
        <f t="shared" si="12"/>
        <v>0</v>
      </c>
      <c r="AS25" s="77">
        <f t="shared" si="12"/>
        <v>47.210926139999998</v>
      </c>
      <c r="AT25" s="77">
        <f t="shared" si="12"/>
        <v>0</v>
      </c>
      <c r="AU25" s="77">
        <f t="shared" si="12"/>
        <v>0</v>
      </c>
      <c r="AV25" s="77">
        <f t="shared" si="12"/>
        <v>47.210926139999998</v>
      </c>
      <c r="AW25" s="77">
        <f t="shared" si="12"/>
        <v>0</v>
      </c>
      <c r="AX25" s="77">
        <f t="shared" si="12"/>
        <v>44.689020899999996</v>
      </c>
      <c r="AY25" s="77">
        <f t="shared" si="12"/>
        <v>0</v>
      </c>
      <c r="AZ25" s="77">
        <f t="shared" si="12"/>
        <v>0</v>
      </c>
      <c r="BA25" s="77">
        <f t="shared" si="12"/>
        <v>44.689020899999996</v>
      </c>
      <c r="BB25" s="77">
        <f t="shared" si="12"/>
        <v>0</v>
      </c>
      <c r="BC25" s="77">
        <f t="shared" si="12"/>
        <v>41.7364449843</v>
      </c>
      <c r="BD25" s="77">
        <f t="shared" si="12"/>
        <v>0</v>
      </c>
      <c r="BE25" s="77">
        <f t="shared" si="12"/>
        <v>0</v>
      </c>
      <c r="BF25" s="77">
        <f t="shared" si="12"/>
        <v>41.7364449843</v>
      </c>
      <c r="BG25" s="77">
        <f t="shared" si="12"/>
        <v>0</v>
      </c>
      <c r="BH25" s="77">
        <f t="shared" si="12"/>
        <v>41.736172000000003</v>
      </c>
      <c r="BI25" s="77">
        <f t="shared" si="12"/>
        <v>0</v>
      </c>
      <c r="BJ25" s="77">
        <f t="shared" si="12"/>
        <v>0</v>
      </c>
      <c r="BK25" s="77">
        <f t="shared" si="12"/>
        <v>41.736172000000003</v>
      </c>
      <c r="BL25" s="77">
        <f t="shared" si="12"/>
        <v>0</v>
      </c>
      <c r="BM25" s="77">
        <f t="shared" si="12"/>
        <v>31.543856423999998</v>
      </c>
      <c r="BN25" s="77">
        <f t="shared" si="12"/>
        <v>0</v>
      </c>
      <c r="BO25" s="77">
        <f t="shared" si="12"/>
        <v>0</v>
      </c>
      <c r="BP25" s="77">
        <f t="shared" si="12"/>
        <v>31.543856423999998</v>
      </c>
      <c r="BQ25" s="77">
        <f t="shared" si="12"/>
        <v>0</v>
      </c>
      <c r="BR25" s="77">
        <f t="shared" si="12"/>
        <v>31.543667999999997</v>
      </c>
      <c r="BS25" s="77">
        <f t="shared" si="12"/>
        <v>0</v>
      </c>
      <c r="BT25" s="77">
        <f t="shared" si="12"/>
        <v>0</v>
      </c>
      <c r="BU25" s="77">
        <f t="shared" si="12"/>
        <v>31.543667999999997</v>
      </c>
      <c r="BV25" s="77">
        <f t="shared" si="12"/>
        <v>0</v>
      </c>
      <c r="BW25" s="77">
        <f t="shared" si="12"/>
        <v>22.326067999999999</v>
      </c>
      <c r="BX25" s="77">
        <f t="shared" si="12"/>
        <v>0</v>
      </c>
      <c r="BY25" s="77">
        <f t="shared" si="12"/>
        <v>0</v>
      </c>
      <c r="BZ25" s="77">
        <f t="shared" si="12"/>
        <v>22.326067999999999</v>
      </c>
      <c r="CA25" s="77">
        <f t="shared" si="12"/>
        <v>0</v>
      </c>
      <c r="CB25" s="77">
        <f t="shared" si="12"/>
        <v>22.326000000000001</v>
      </c>
      <c r="CC25" s="77">
        <f t="shared" si="12"/>
        <v>0</v>
      </c>
      <c r="CD25" s="77">
        <f t="shared" si="12"/>
        <v>0</v>
      </c>
      <c r="CE25" s="77">
        <f t="shared" si="12"/>
        <v>22.326000000000001</v>
      </c>
      <c r="CF25" s="77">
        <f t="shared" si="12"/>
        <v>0</v>
      </c>
      <c r="CG25" s="77">
        <f t="shared" si="12"/>
        <v>168.31650827830001</v>
      </c>
      <c r="CH25" s="77">
        <f t="shared" si="12"/>
        <v>0</v>
      </c>
      <c r="CI25" s="77">
        <f t="shared" si="12"/>
        <v>0</v>
      </c>
      <c r="CJ25" s="77">
        <f t="shared" si="12"/>
        <v>168.31650827830001</v>
      </c>
      <c r="CK25" s="77">
        <f t="shared" si="12"/>
        <v>0</v>
      </c>
      <c r="CL25" s="77">
        <f t="shared" ref="CL25:CP25" si="13">CL29+CL83+CL89</f>
        <v>162.50524861</v>
      </c>
      <c r="CM25" s="77">
        <f t="shared" si="13"/>
        <v>0</v>
      </c>
      <c r="CN25" s="77">
        <f t="shared" si="13"/>
        <v>0</v>
      </c>
      <c r="CO25" s="77">
        <f t="shared" si="13"/>
        <v>162.50524861</v>
      </c>
      <c r="CP25" s="77">
        <f t="shared" si="13"/>
        <v>0</v>
      </c>
      <c r="CQ25" s="34"/>
    </row>
    <row r="26" spans="1:96" s="16" customFormat="1" ht="27.75" hidden="1" customHeight="1" x14ac:dyDescent="0.25">
      <c r="A26" s="21" t="s">
        <v>104</v>
      </c>
      <c r="B26" s="37" t="s">
        <v>92</v>
      </c>
      <c r="C26" s="22" t="s">
        <v>89</v>
      </c>
      <c r="D26" s="23"/>
      <c r="E26" s="80"/>
      <c r="F26" s="80"/>
      <c r="G26" s="80" t="s">
        <v>90</v>
      </c>
      <c r="H26" s="31">
        <f t="shared" ref="H26:BB26" si="14">SUM(H27:H28)</f>
        <v>0</v>
      </c>
      <c r="I26" s="31">
        <f t="shared" si="14"/>
        <v>0</v>
      </c>
      <c r="J26" s="31"/>
      <c r="K26" s="31">
        <f t="shared" si="14"/>
        <v>0</v>
      </c>
      <c r="L26" s="31">
        <f>SUM(L27:L28)</f>
        <v>0</v>
      </c>
      <c r="M26" s="31" t="s">
        <v>90</v>
      </c>
      <c r="N26" s="31">
        <f t="shared" si="14"/>
        <v>0</v>
      </c>
      <c r="O26" s="31">
        <f t="shared" si="14"/>
        <v>0</v>
      </c>
      <c r="P26" s="31">
        <f t="shared" si="14"/>
        <v>0</v>
      </c>
      <c r="Q26" s="31">
        <f t="shared" si="14"/>
        <v>0</v>
      </c>
      <c r="R26" s="33" t="s">
        <v>90</v>
      </c>
      <c r="S26" s="31">
        <f t="shared" si="14"/>
        <v>0</v>
      </c>
      <c r="T26" s="31">
        <f t="shared" si="14"/>
        <v>0</v>
      </c>
      <c r="U26" s="31">
        <f t="shared" si="14"/>
        <v>0</v>
      </c>
      <c r="V26" s="31">
        <f t="shared" si="14"/>
        <v>0</v>
      </c>
      <c r="W26" s="31">
        <f t="shared" si="14"/>
        <v>0</v>
      </c>
      <c r="X26" s="31">
        <f t="shared" si="14"/>
        <v>0</v>
      </c>
      <c r="Y26" s="31">
        <f t="shared" ref="Y26:AH26" si="15">SUM(Y27:Y28)</f>
        <v>0</v>
      </c>
      <c r="Z26" s="31">
        <f t="shared" si="15"/>
        <v>0</v>
      </c>
      <c r="AA26" s="31">
        <f t="shared" si="15"/>
        <v>0</v>
      </c>
      <c r="AB26" s="31">
        <f t="shared" si="15"/>
        <v>0</v>
      </c>
      <c r="AC26" s="31">
        <f t="shared" si="15"/>
        <v>0</v>
      </c>
      <c r="AD26" s="31">
        <f t="shared" si="15"/>
        <v>0</v>
      </c>
      <c r="AE26" s="31">
        <f t="shared" si="15"/>
        <v>0</v>
      </c>
      <c r="AF26" s="31">
        <f t="shared" si="15"/>
        <v>0</v>
      </c>
      <c r="AG26" s="31">
        <f t="shared" si="15"/>
        <v>0</v>
      </c>
      <c r="AH26" s="31">
        <f t="shared" si="15"/>
        <v>0</v>
      </c>
      <c r="AI26" s="31">
        <f t="shared" si="14"/>
        <v>0</v>
      </c>
      <c r="AJ26" s="31">
        <f t="shared" si="14"/>
        <v>0</v>
      </c>
      <c r="AK26" s="31">
        <f t="shared" si="14"/>
        <v>0</v>
      </c>
      <c r="AL26" s="31">
        <f t="shared" si="14"/>
        <v>0</v>
      </c>
      <c r="AM26" s="31">
        <f t="shared" si="14"/>
        <v>0</v>
      </c>
      <c r="AN26" s="31">
        <f t="shared" si="14"/>
        <v>0</v>
      </c>
      <c r="AO26" s="31">
        <f t="shared" si="14"/>
        <v>0</v>
      </c>
      <c r="AP26" s="31">
        <f t="shared" si="14"/>
        <v>0</v>
      </c>
      <c r="AQ26" s="31">
        <f t="shared" si="14"/>
        <v>0</v>
      </c>
      <c r="AR26" s="31">
        <f t="shared" si="14"/>
        <v>0</v>
      </c>
      <c r="AS26" s="31">
        <f t="shared" si="14"/>
        <v>0</v>
      </c>
      <c r="AT26" s="31">
        <f t="shared" si="14"/>
        <v>0</v>
      </c>
      <c r="AU26" s="31">
        <f t="shared" si="14"/>
        <v>0</v>
      </c>
      <c r="AV26" s="31">
        <f t="shared" si="14"/>
        <v>0</v>
      </c>
      <c r="AW26" s="31">
        <f t="shared" si="14"/>
        <v>0</v>
      </c>
      <c r="AX26" s="31">
        <f t="shared" si="14"/>
        <v>0</v>
      </c>
      <c r="AY26" s="31">
        <f t="shared" si="14"/>
        <v>0</v>
      </c>
      <c r="AZ26" s="31">
        <f t="shared" si="14"/>
        <v>0</v>
      </c>
      <c r="BA26" s="31">
        <f t="shared" si="14"/>
        <v>0</v>
      </c>
      <c r="BB26" s="31">
        <f t="shared" si="14"/>
        <v>0</v>
      </c>
      <c r="BC26" s="31">
        <f>SUM(BC27:BC28)</f>
        <v>0</v>
      </c>
      <c r="BD26" s="31">
        <f>SUM(BD27:BD28)</f>
        <v>0</v>
      </c>
      <c r="BE26" s="31">
        <f>SUM(BE27:BE28)</f>
        <v>0</v>
      </c>
      <c r="BF26" s="31">
        <f>SUM(BF27:BF28)</f>
        <v>0</v>
      </c>
      <c r="BG26" s="31">
        <f>SUM(BG27:BG28)</f>
        <v>0</v>
      </c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>
        <f>SUM(CB27:CB28)</f>
        <v>0</v>
      </c>
      <c r="CC26" s="31">
        <f>SUM(CC27:CC28)</f>
        <v>0</v>
      </c>
      <c r="CD26" s="31">
        <f>SUM(CD27:CD28)</f>
        <v>0</v>
      </c>
      <c r="CE26" s="31">
        <f>SUM(CE27:CE28)</f>
        <v>0</v>
      </c>
      <c r="CF26" s="31">
        <f>SUM(CF27:CF28)</f>
        <v>0</v>
      </c>
      <c r="CG26" s="31">
        <f t="shared" ref="CG26:CP26" si="16">SUM(CG27:CG28)</f>
        <v>0</v>
      </c>
      <c r="CH26" s="31">
        <f t="shared" si="16"/>
        <v>0</v>
      </c>
      <c r="CI26" s="31">
        <f t="shared" si="16"/>
        <v>0</v>
      </c>
      <c r="CJ26" s="31">
        <f t="shared" si="16"/>
        <v>0</v>
      </c>
      <c r="CK26" s="31">
        <f t="shared" si="16"/>
        <v>0</v>
      </c>
      <c r="CL26" s="31">
        <f t="shared" si="16"/>
        <v>0</v>
      </c>
      <c r="CM26" s="31">
        <f t="shared" si="16"/>
        <v>0</v>
      </c>
      <c r="CN26" s="31">
        <f t="shared" si="16"/>
        <v>0</v>
      </c>
      <c r="CO26" s="31">
        <f t="shared" si="16"/>
        <v>0</v>
      </c>
      <c r="CP26" s="31">
        <f t="shared" si="16"/>
        <v>0</v>
      </c>
      <c r="CQ26" s="31"/>
    </row>
    <row r="27" spans="1:96" s="16" customFormat="1" ht="18.75" hidden="1" x14ac:dyDescent="0.25">
      <c r="A27" s="38" t="s">
        <v>105</v>
      </c>
      <c r="B27" s="39"/>
      <c r="C27" s="40"/>
      <c r="D27" s="25"/>
      <c r="E27" s="82"/>
      <c r="F27" s="82"/>
      <c r="G27" s="82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3" t="s">
        <v>90</v>
      </c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6"/>
      <c r="AU27" s="36"/>
      <c r="AV27" s="36"/>
      <c r="AW27" s="36"/>
      <c r="AX27" s="36"/>
      <c r="AY27" s="36"/>
      <c r="AZ27" s="36"/>
      <c r="BA27" s="36"/>
      <c r="BB27" s="35"/>
      <c r="BC27" s="35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</row>
    <row r="28" spans="1:96" s="16" customFormat="1" ht="18.75" hidden="1" x14ac:dyDescent="0.25">
      <c r="A28" s="38" t="s">
        <v>106</v>
      </c>
      <c r="B28" s="39"/>
      <c r="C28" s="40"/>
      <c r="D28" s="25"/>
      <c r="E28" s="82"/>
      <c r="F28" s="82"/>
      <c r="G28" s="82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3" t="s">
        <v>90</v>
      </c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6"/>
      <c r="AU28" s="36"/>
      <c r="AV28" s="36"/>
      <c r="AW28" s="36"/>
      <c r="AX28" s="36"/>
      <c r="AY28" s="36"/>
      <c r="AZ28" s="36"/>
      <c r="BA28" s="36"/>
      <c r="BB28" s="35"/>
      <c r="BC28" s="35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</row>
    <row r="29" spans="1:96" s="16" customFormat="1" ht="57.75" customHeight="1" x14ac:dyDescent="0.25">
      <c r="A29" s="53" t="s">
        <v>107</v>
      </c>
      <c r="B29" s="59" t="s">
        <v>108</v>
      </c>
      <c r="C29" s="51" t="s">
        <v>89</v>
      </c>
      <c r="D29" s="23"/>
      <c r="E29" s="80"/>
      <c r="F29" s="80"/>
      <c r="G29" s="80"/>
      <c r="H29" s="52">
        <f>H30+H44</f>
        <v>10.195056088989386</v>
      </c>
      <c r="I29" s="52">
        <f t="shared" ref="I29:BV29" si="17">I30+I44</f>
        <v>95.054651440000001</v>
      </c>
      <c r="J29" s="31"/>
      <c r="K29" s="52">
        <f t="shared" si="17"/>
        <v>26.015179982794695</v>
      </c>
      <c r="L29" s="52">
        <f t="shared" si="17"/>
        <v>144.43095133</v>
      </c>
      <c r="M29" s="31"/>
      <c r="N29" s="52">
        <f t="shared" si="17"/>
        <v>0</v>
      </c>
      <c r="O29" s="52">
        <f t="shared" si="17"/>
        <v>0</v>
      </c>
      <c r="P29" s="52">
        <f t="shared" si="17"/>
        <v>151.67661199999998</v>
      </c>
      <c r="Q29" s="52">
        <f t="shared" si="17"/>
        <v>151.67661199999998</v>
      </c>
      <c r="R29" s="52">
        <f t="shared" si="17"/>
        <v>245.35695240000001</v>
      </c>
      <c r="S29" s="52">
        <f t="shared" si="17"/>
        <v>245.35695240000001</v>
      </c>
      <c r="T29" s="52">
        <f t="shared" si="17"/>
        <v>95.054651440000001</v>
      </c>
      <c r="U29" s="52">
        <f t="shared" si="17"/>
        <v>144.43095133</v>
      </c>
      <c r="V29" s="52">
        <f t="shared" si="17"/>
        <v>95.054651440000001</v>
      </c>
      <c r="W29" s="52">
        <f t="shared" si="17"/>
        <v>56.385782990000003</v>
      </c>
      <c r="X29" s="52">
        <f t="shared" si="17"/>
        <v>93.853695999999999</v>
      </c>
      <c r="Y29" s="52">
        <f t="shared" si="17"/>
        <v>15.254148730000002</v>
      </c>
      <c r="Z29" s="52">
        <f t="shared" si="17"/>
        <v>0</v>
      </c>
      <c r="AA29" s="52">
        <f t="shared" si="17"/>
        <v>0</v>
      </c>
      <c r="AB29" s="52">
        <f t="shared" si="17"/>
        <v>15.254148730000002</v>
      </c>
      <c r="AC29" s="52">
        <f t="shared" si="17"/>
        <v>0</v>
      </c>
      <c r="AD29" s="52">
        <f t="shared" si="17"/>
        <v>13.33625443</v>
      </c>
      <c r="AE29" s="52">
        <f t="shared" si="17"/>
        <v>0</v>
      </c>
      <c r="AF29" s="52">
        <f t="shared" si="17"/>
        <v>0</v>
      </c>
      <c r="AG29" s="52">
        <f t="shared" si="17"/>
        <v>13.33625443</v>
      </c>
      <c r="AH29" s="52">
        <f t="shared" si="17"/>
        <v>0</v>
      </c>
      <c r="AI29" s="52">
        <f t="shared" si="17"/>
        <v>15.254148730000002</v>
      </c>
      <c r="AJ29" s="52">
        <f t="shared" si="17"/>
        <v>0</v>
      </c>
      <c r="AK29" s="52">
        <f t="shared" si="17"/>
        <v>0</v>
      </c>
      <c r="AL29" s="52">
        <f t="shared" si="17"/>
        <v>15.254148730000002</v>
      </c>
      <c r="AM29" s="52">
        <f t="shared" si="17"/>
        <v>0</v>
      </c>
      <c r="AN29" s="52">
        <f t="shared" si="17"/>
        <v>13.33625443</v>
      </c>
      <c r="AO29" s="52">
        <f t="shared" si="17"/>
        <v>0</v>
      </c>
      <c r="AP29" s="52">
        <f t="shared" si="17"/>
        <v>0</v>
      </c>
      <c r="AQ29" s="52">
        <f t="shared" si="17"/>
        <v>13.33625443</v>
      </c>
      <c r="AR29" s="52">
        <f t="shared" si="17"/>
        <v>0</v>
      </c>
      <c r="AS29" s="52">
        <f t="shared" si="17"/>
        <v>23.414719720000001</v>
      </c>
      <c r="AT29" s="52">
        <f t="shared" si="17"/>
        <v>0</v>
      </c>
      <c r="AU29" s="52">
        <f t="shared" si="17"/>
        <v>0</v>
      </c>
      <c r="AV29" s="52">
        <f t="shared" si="17"/>
        <v>23.414719720000001</v>
      </c>
      <c r="AW29" s="52">
        <f t="shared" si="17"/>
        <v>0</v>
      </c>
      <c r="AX29" s="52">
        <f t="shared" si="17"/>
        <v>37.241000899999996</v>
      </c>
      <c r="AY29" s="52">
        <f t="shared" si="17"/>
        <v>0</v>
      </c>
      <c r="AZ29" s="52">
        <f t="shared" si="17"/>
        <v>0</v>
      </c>
      <c r="BA29" s="52">
        <f t="shared" si="17"/>
        <v>37.241000899999996</v>
      </c>
      <c r="BB29" s="52">
        <f t="shared" si="17"/>
        <v>0</v>
      </c>
      <c r="BC29" s="52">
        <f t="shared" si="17"/>
        <v>21.224238570000001</v>
      </c>
      <c r="BD29" s="52">
        <f t="shared" si="17"/>
        <v>0</v>
      </c>
      <c r="BE29" s="52">
        <f t="shared" si="17"/>
        <v>0</v>
      </c>
      <c r="BF29" s="52">
        <f t="shared" si="17"/>
        <v>21.224238570000001</v>
      </c>
      <c r="BG29" s="52">
        <f t="shared" si="17"/>
        <v>0</v>
      </c>
      <c r="BH29" s="52">
        <f t="shared" si="17"/>
        <v>39.984028000000002</v>
      </c>
      <c r="BI29" s="52">
        <f t="shared" si="17"/>
        <v>0</v>
      </c>
      <c r="BJ29" s="52">
        <f t="shared" si="17"/>
        <v>0</v>
      </c>
      <c r="BK29" s="52">
        <f t="shared" si="17"/>
        <v>39.984028000000002</v>
      </c>
      <c r="BL29" s="52">
        <f t="shared" si="17"/>
        <v>0</v>
      </c>
      <c r="BM29" s="52">
        <f t="shared" si="17"/>
        <v>12.835476419999999</v>
      </c>
      <c r="BN29" s="52">
        <f t="shared" si="17"/>
        <v>0</v>
      </c>
      <c r="BO29" s="52">
        <f t="shared" si="17"/>
        <v>0</v>
      </c>
      <c r="BP29" s="52">
        <f t="shared" si="17"/>
        <v>12.835476419999999</v>
      </c>
      <c r="BQ29" s="52">
        <f t="shared" si="17"/>
        <v>0</v>
      </c>
      <c r="BR29" s="52">
        <f t="shared" si="17"/>
        <v>31.543667999999997</v>
      </c>
      <c r="BS29" s="52">
        <f t="shared" si="17"/>
        <v>0</v>
      </c>
      <c r="BT29" s="52">
        <f t="shared" si="17"/>
        <v>0</v>
      </c>
      <c r="BU29" s="52">
        <f t="shared" si="17"/>
        <v>31.543667999999997</v>
      </c>
      <c r="BV29" s="52">
        <f t="shared" si="17"/>
        <v>0</v>
      </c>
      <c r="BW29" s="52">
        <f t="shared" ref="BW29:CP29" si="18">BW30+BW44</f>
        <v>22.326067999999999</v>
      </c>
      <c r="BX29" s="52">
        <f t="shared" si="18"/>
        <v>0</v>
      </c>
      <c r="BY29" s="52">
        <f t="shared" si="18"/>
        <v>0</v>
      </c>
      <c r="BZ29" s="52">
        <f t="shared" si="18"/>
        <v>22.326067999999999</v>
      </c>
      <c r="CA29" s="52">
        <f t="shared" si="18"/>
        <v>0</v>
      </c>
      <c r="CB29" s="52">
        <f t="shared" si="18"/>
        <v>22.326000000000001</v>
      </c>
      <c r="CC29" s="52">
        <f t="shared" si="18"/>
        <v>0</v>
      </c>
      <c r="CD29" s="52">
        <f t="shared" si="18"/>
        <v>0</v>
      </c>
      <c r="CE29" s="52">
        <f t="shared" si="18"/>
        <v>22.326000000000001</v>
      </c>
      <c r="CF29" s="52">
        <f t="shared" si="18"/>
        <v>0</v>
      </c>
      <c r="CG29" s="52">
        <f t="shared" si="18"/>
        <v>95.054651440000001</v>
      </c>
      <c r="CH29" s="52">
        <f t="shared" si="18"/>
        <v>0</v>
      </c>
      <c r="CI29" s="52">
        <f t="shared" si="18"/>
        <v>0</v>
      </c>
      <c r="CJ29" s="52">
        <f t="shared" si="18"/>
        <v>95.054651440000001</v>
      </c>
      <c r="CK29" s="52">
        <f t="shared" si="18"/>
        <v>0</v>
      </c>
      <c r="CL29" s="52">
        <f t="shared" si="18"/>
        <v>144.43095133</v>
      </c>
      <c r="CM29" s="52">
        <f t="shared" si="18"/>
        <v>0</v>
      </c>
      <c r="CN29" s="52">
        <f t="shared" si="18"/>
        <v>0</v>
      </c>
      <c r="CO29" s="52">
        <f t="shared" si="18"/>
        <v>144.43095133</v>
      </c>
      <c r="CP29" s="52">
        <f t="shared" si="18"/>
        <v>0</v>
      </c>
      <c r="CQ29" s="31"/>
    </row>
    <row r="30" spans="1:96" s="16" customFormat="1" ht="95.25" customHeight="1" x14ac:dyDescent="0.25">
      <c r="A30" s="53" t="s">
        <v>109</v>
      </c>
      <c r="B30" s="59" t="s">
        <v>110</v>
      </c>
      <c r="C30" s="51" t="s">
        <v>89</v>
      </c>
      <c r="D30" s="23"/>
      <c r="E30" s="80"/>
      <c r="F30" s="80"/>
      <c r="G30" s="80"/>
      <c r="H30" s="52">
        <f>H31+H34</f>
        <v>10.195056088989386</v>
      </c>
      <c r="I30" s="52">
        <f t="shared" ref="I30:BT30" si="19">I31+I34</f>
        <v>80.658279440000001</v>
      </c>
      <c r="J30" s="31"/>
      <c r="K30" s="52">
        <f t="shared" si="19"/>
        <v>26.015179982794695</v>
      </c>
      <c r="L30" s="52">
        <f t="shared" si="19"/>
        <v>133.73422893</v>
      </c>
      <c r="M30" s="31"/>
      <c r="N30" s="52">
        <f t="shared" si="19"/>
        <v>0</v>
      </c>
      <c r="O30" s="52">
        <f t="shared" si="19"/>
        <v>0</v>
      </c>
      <c r="P30" s="52">
        <f t="shared" si="19"/>
        <v>137.28023999999999</v>
      </c>
      <c r="Q30" s="52">
        <f t="shared" si="19"/>
        <v>137.28023999999999</v>
      </c>
      <c r="R30" s="52">
        <f t="shared" si="19"/>
        <v>234.66023000000001</v>
      </c>
      <c r="S30" s="52">
        <f t="shared" si="19"/>
        <v>234.66023000000001</v>
      </c>
      <c r="T30" s="52">
        <f t="shared" si="19"/>
        <v>80.658279440000001</v>
      </c>
      <c r="U30" s="52">
        <f t="shared" si="19"/>
        <v>133.73422893</v>
      </c>
      <c r="V30" s="52">
        <f t="shared" si="19"/>
        <v>80.658279440000001</v>
      </c>
      <c r="W30" s="52">
        <f t="shared" si="19"/>
        <v>45.823178990000002</v>
      </c>
      <c r="X30" s="52">
        <f t="shared" si="19"/>
        <v>86.811959999999999</v>
      </c>
      <c r="Y30" s="52">
        <f t="shared" si="19"/>
        <v>14.941248730000002</v>
      </c>
      <c r="Z30" s="52">
        <f t="shared" si="19"/>
        <v>0</v>
      </c>
      <c r="AA30" s="52">
        <f t="shared" si="19"/>
        <v>0</v>
      </c>
      <c r="AB30" s="52">
        <f t="shared" si="19"/>
        <v>14.941248730000002</v>
      </c>
      <c r="AC30" s="52">
        <f t="shared" si="19"/>
        <v>0</v>
      </c>
      <c r="AD30" s="52">
        <f t="shared" si="19"/>
        <v>13.201720030000001</v>
      </c>
      <c r="AE30" s="52">
        <f t="shared" si="19"/>
        <v>0</v>
      </c>
      <c r="AF30" s="52">
        <f t="shared" si="19"/>
        <v>0</v>
      </c>
      <c r="AG30" s="52">
        <f t="shared" si="19"/>
        <v>13.201720030000001</v>
      </c>
      <c r="AH30" s="52">
        <f t="shared" si="19"/>
        <v>0</v>
      </c>
      <c r="AI30" s="52">
        <f t="shared" si="19"/>
        <v>14.941248730000002</v>
      </c>
      <c r="AJ30" s="52">
        <f t="shared" si="19"/>
        <v>0</v>
      </c>
      <c r="AK30" s="52">
        <f t="shared" si="19"/>
        <v>0</v>
      </c>
      <c r="AL30" s="52">
        <f t="shared" si="19"/>
        <v>14.941248730000002</v>
      </c>
      <c r="AM30" s="52">
        <f t="shared" si="19"/>
        <v>0</v>
      </c>
      <c r="AN30" s="52">
        <f t="shared" si="19"/>
        <v>13.201720030000001</v>
      </c>
      <c r="AO30" s="52">
        <f t="shared" si="19"/>
        <v>0</v>
      </c>
      <c r="AP30" s="52">
        <f t="shared" si="19"/>
        <v>0</v>
      </c>
      <c r="AQ30" s="52">
        <f t="shared" si="19"/>
        <v>13.201720030000001</v>
      </c>
      <c r="AR30" s="52">
        <f t="shared" si="19"/>
        <v>0</v>
      </c>
      <c r="AS30" s="52">
        <f t="shared" si="19"/>
        <v>19.893851720000001</v>
      </c>
      <c r="AT30" s="52">
        <f t="shared" si="19"/>
        <v>0</v>
      </c>
      <c r="AU30" s="52">
        <f t="shared" si="19"/>
        <v>0</v>
      </c>
      <c r="AV30" s="52">
        <f t="shared" si="19"/>
        <v>19.893851720000001</v>
      </c>
      <c r="AW30" s="52">
        <f t="shared" si="19"/>
        <v>0</v>
      </c>
      <c r="AX30" s="52">
        <f t="shared" si="19"/>
        <v>33.720548899999997</v>
      </c>
      <c r="AY30" s="52">
        <f t="shared" si="19"/>
        <v>0</v>
      </c>
      <c r="AZ30" s="52">
        <f t="shared" si="19"/>
        <v>0</v>
      </c>
      <c r="BA30" s="52">
        <f t="shared" si="19"/>
        <v>33.720548899999997</v>
      </c>
      <c r="BB30" s="52">
        <f t="shared" si="19"/>
        <v>0</v>
      </c>
      <c r="BC30" s="52">
        <f t="shared" si="19"/>
        <v>17.703370570000001</v>
      </c>
      <c r="BD30" s="52">
        <f t="shared" si="19"/>
        <v>0</v>
      </c>
      <c r="BE30" s="52">
        <f t="shared" si="19"/>
        <v>0</v>
      </c>
      <c r="BF30" s="52">
        <f t="shared" si="19"/>
        <v>17.703370570000001</v>
      </c>
      <c r="BG30" s="52">
        <f t="shared" si="19"/>
        <v>0</v>
      </c>
      <c r="BH30" s="52">
        <f t="shared" si="19"/>
        <v>36.463160000000002</v>
      </c>
      <c r="BI30" s="52">
        <f t="shared" si="19"/>
        <v>0</v>
      </c>
      <c r="BJ30" s="52">
        <f t="shared" si="19"/>
        <v>0</v>
      </c>
      <c r="BK30" s="52">
        <f t="shared" si="19"/>
        <v>36.463160000000002</v>
      </c>
      <c r="BL30" s="52">
        <f t="shared" si="19"/>
        <v>0</v>
      </c>
      <c r="BM30" s="52">
        <f t="shared" si="19"/>
        <v>9.314608419999999</v>
      </c>
      <c r="BN30" s="52">
        <f t="shared" si="19"/>
        <v>0</v>
      </c>
      <c r="BO30" s="52">
        <f t="shared" si="19"/>
        <v>0</v>
      </c>
      <c r="BP30" s="52">
        <f t="shared" si="19"/>
        <v>9.314608419999999</v>
      </c>
      <c r="BQ30" s="52">
        <f t="shared" si="19"/>
        <v>0</v>
      </c>
      <c r="BR30" s="52">
        <f t="shared" si="19"/>
        <v>28.022799999999997</v>
      </c>
      <c r="BS30" s="52">
        <f t="shared" si="19"/>
        <v>0</v>
      </c>
      <c r="BT30" s="52">
        <f t="shared" si="19"/>
        <v>0</v>
      </c>
      <c r="BU30" s="52">
        <f t="shared" ref="BU30:CP30" si="20">BU31+BU34</f>
        <v>28.022799999999997</v>
      </c>
      <c r="BV30" s="52">
        <f t="shared" si="20"/>
        <v>0</v>
      </c>
      <c r="BW30" s="52">
        <f t="shared" si="20"/>
        <v>18.805199999999999</v>
      </c>
      <c r="BX30" s="52">
        <f t="shared" si="20"/>
        <v>0</v>
      </c>
      <c r="BY30" s="52">
        <f t="shared" si="20"/>
        <v>0</v>
      </c>
      <c r="BZ30" s="52">
        <f t="shared" si="20"/>
        <v>18.805199999999999</v>
      </c>
      <c r="CA30" s="52">
        <f t="shared" si="20"/>
        <v>0</v>
      </c>
      <c r="CB30" s="52">
        <f t="shared" si="20"/>
        <v>22.326000000000001</v>
      </c>
      <c r="CC30" s="52">
        <f t="shared" si="20"/>
        <v>0</v>
      </c>
      <c r="CD30" s="52">
        <f t="shared" si="20"/>
        <v>0</v>
      </c>
      <c r="CE30" s="52">
        <f t="shared" si="20"/>
        <v>22.326000000000001</v>
      </c>
      <c r="CF30" s="52">
        <f t="shared" si="20"/>
        <v>0</v>
      </c>
      <c r="CG30" s="52">
        <f t="shared" si="20"/>
        <v>80.658279440000001</v>
      </c>
      <c r="CH30" s="52">
        <f t="shared" si="20"/>
        <v>0</v>
      </c>
      <c r="CI30" s="52">
        <f t="shared" si="20"/>
        <v>0</v>
      </c>
      <c r="CJ30" s="52">
        <f t="shared" si="20"/>
        <v>80.658279440000001</v>
      </c>
      <c r="CK30" s="52">
        <f t="shared" si="20"/>
        <v>0</v>
      </c>
      <c r="CL30" s="52">
        <f t="shared" si="20"/>
        <v>133.73422893</v>
      </c>
      <c r="CM30" s="52">
        <f t="shared" si="20"/>
        <v>0</v>
      </c>
      <c r="CN30" s="52">
        <f t="shared" si="20"/>
        <v>0</v>
      </c>
      <c r="CO30" s="52">
        <f t="shared" si="20"/>
        <v>133.73422893</v>
      </c>
      <c r="CP30" s="52">
        <f t="shared" si="20"/>
        <v>0</v>
      </c>
      <c r="CQ30" s="31"/>
    </row>
    <row r="31" spans="1:96" s="16" customFormat="1" ht="50.25" customHeight="1" x14ac:dyDescent="0.25">
      <c r="A31" s="60" t="s">
        <v>111</v>
      </c>
      <c r="B31" s="59" t="s">
        <v>112</v>
      </c>
      <c r="C31" s="60" t="s">
        <v>89</v>
      </c>
      <c r="D31" s="23"/>
      <c r="E31" s="80"/>
      <c r="F31" s="80"/>
      <c r="G31" s="80"/>
      <c r="H31" s="52">
        <f>SUM(H32:H33)</f>
        <v>3.7996292217327463</v>
      </c>
      <c r="I31" s="52">
        <f t="shared" ref="I31:BZ31" si="21">SUM(I32:I33)</f>
        <v>51.750950000000003</v>
      </c>
      <c r="J31" s="31"/>
      <c r="K31" s="52">
        <f t="shared" si="21"/>
        <v>3.7996292217327463</v>
      </c>
      <c r="L31" s="52">
        <f t="shared" si="21"/>
        <v>34.193716760000001</v>
      </c>
      <c r="M31" s="31"/>
      <c r="N31" s="52">
        <f t="shared" si="21"/>
        <v>0</v>
      </c>
      <c r="O31" s="52">
        <f t="shared" si="21"/>
        <v>0</v>
      </c>
      <c r="P31" s="52">
        <f t="shared" si="21"/>
        <v>90.630539999999996</v>
      </c>
      <c r="Q31" s="52">
        <f t="shared" si="21"/>
        <v>90.630539999999996</v>
      </c>
      <c r="R31" s="52">
        <f t="shared" si="21"/>
        <v>92.02413</v>
      </c>
      <c r="S31" s="52">
        <f t="shared" si="21"/>
        <v>92.02413</v>
      </c>
      <c r="T31" s="52">
        <f t="shared" si="21"/>
        <v>51.750950000000003</v>
      </c>
      <c r="U31" s="52">
        <f t="shared" si="21"/>
        <v>34.193716760000001</v>
      </c>
      <c r="V31" s="52">
        <f t="shared" si="21"/>
        <v>51.750950000000003</v>
      </c>
      <c r="W31" s="52">
        <f t="shared" si="21"/>
        <v>32.790199999999999</v>
      </c>
      <c r="X31" s="52">
        <f t="shared" si="21"/>
        <v>15.305</v>
      </c>
      <c r="Y31" s="52">
        <f t="shared" si="21"/>
        <v>8.6667500000000004</v>
      </c>
      <c r="Z31" s="52">
        <f t="shared" si="21"/>
        <v>0</v>
      </c>
      <c r="AA31" s="52">
        <f t="shared" si="21"/>
        <v>0</v>
      </c>
      <c r="AB31" s="52">
        <f t="shared" si="21"/>
        <v>8.6667500000000004</v>
      </c>
      <c r="AC31" s="52">
        <f t="shared" si="21"/>
        <v>0</v>
      </c>
      <c r="AD31" s="52">
        <f t="shared" si="21"/>
        <v>7.9285125399999998</v>
      </c>
      <c r="AE31" s="52">
        <f t="shared" si="21"/>
        <v>0</v>
      </c>
      <c r="AF31" s="52">
        <f t="shared" si="21"/>
        <v>0</v>
      </c>
      <c r="AG31" s="52">
        <f t="shared" si="21"/>
        <v>7.9285125399999998</v>
      </c>
      <c r="AH31" s="52">
        <f t="shared" si="21"/>
        <v>0</v>
      </c>
      <c r="AI31" s="52">
        <f t="shared" si="21"/>
        <v>8.6667500000000004</v>
      </c>
      <c r="AJ31" s="52">
        <f t="shared" si="21"/>
        <v>0</v>
      </c>
      <c r="AK31" s="52">
        <f t="shared" si="21"/>
        <v>0</v>
      </c>
      <c r="AL31" s="52">
        <f t="shared" si="21"/>
        <v>8.6667500000000004</v>
      </c>
      <c r="AM31" s="52">
        <f t="shared" si="21"/>
        <v>0</v>
      </c>
      <c r="AN31" s="52">
        <f t="shared" si="21"/>
        <v>7.9285125399999998</v>
      </c>
      <c r="AO31" s="52">
        <f t="shared" si="21"/>
        <v>0</v>
      </c>
      <c r="AP31" s="52">
        <f t="shared" si="21"/>
        <v>0</v>
      </c>
      <c r="AQ31" s="52">
        <f t="shared" si="21"/>
        <v>7.9285125399999998</v>
      </c>
      <c r="AR31" s="52">
        <f t="shared" si="21"/>
        <v>0</v>
      </c>
      <c r="AS31" s="52">
        <f t="shared" si="21"/>
        <v>10.294</v>
      </c>
      <c r="AT31" s="52">
        <f t="shared" si="21"/>
        <v>0</v>
      </c>
      <c r="AU31" s="52">
        <f t="shared" si="21"/>
        <v>0</v>
      </c>
      <c r="AV31" s="52">
        <f t="shared" si="21"/>
        <v>10.294</v>
      </c>
      <c r="AW31" s="52">
        <f t="shared" si="21"/>
        <v>0</v>
      </c>
      <c r="AX31" s="52">
        <f t="shared" si="21"/>
        <v>10.96020422</v>
      </c>
      <c r="AY31" s="52">
        <f t="shared" si="21"/>
        <v>0</v>
      </c>
      <c r="AZ31" s="52">
        <f t="shared" si="21"/>
        <v>0</v>
      </c>
      <c r="BA31" s="52">
        <f t="shared" si="21"/>
        <v>10.96020422</v>
      </c>
      <c r="BB31" s="52">
        <f t="shared" si="21"/>
        <v>0</v>
      </c>
      <c r="BC31" s="52">
        <f t="shared" si="21"/>
        <v>9.1630000000000003</v>
      </c>
      <c r="BD31" s="52">
        <f t="shared" si="21"/>
        <v>0</v>
      </c>
      <c r="BE31" s="52">
        <f t="shared" si="21"/>
        <v>0</v>
      </c>
      <c r="BF31" s="52">
        <f t="shared" si="21"/>
        <v>9.1630000000000003</v>
      </c>
      <c r="BG31" s="52">
        <f t="shared" si="21"/>
        <v>0</v>
      </c>
      <c r="BH31" s="52">
        <f t="shared" si="21"/>
        <v>10.483000000000001</v>
      </c>
      <c r="BI31" s="52">
        <f t="shared" si="21"/>
        <v>0</v>
      </c>
      <c r="BJ31" s="52">
        <f t="shared" si="21"/>
        <v>0</v>
      </c>
      <c r="BK31" s="52">
        <f t="shared" si="21"/>
        <v>10.483000000000001</v>
      </c>
      <c r="BL31" s="52">
        <f t="shared" si="21"/>
        <v>0</v>
      </c>
      <c r="BM31" s="52">
        <f t="shared" si="21"/>
        <v>4.8220000000000001</v>
      </c>
      <c r="BN31" s="52">
        <f t="shared" si="21"/>
        <v>0</v>
      </c>
      <c r="BO31" s="52">
        <f t="shared" si="21"/>
        <v>0</v>
      </c>
      <c r="BP31" s="52">
        <f t="shared" si="21"/>
        <v>4.8220000000000001</v>
      </c>
      <c r="BQ31" s="52">
        <f t="shared" si="21"/>
        <v>0</v>
      </c>
      <c r="BR31" s="52">
        <f t="shared" si="21"/>
        <v>4.8220000000000001</v>
      </c>
      <c r="BS31" s="52">
        <f t="shared" si="21"/>
        <v>0</v>
      </c>
      <c r="BT31" s="52">
        <f t="shared" si="21"/>
        <v>0</v>
      </c>
      <c r="BU31" s="52">
        <f t="shared" si="21"/>
        <v>4.8220000000000001</v>
      </c>
      <c r="BV31" s="52">
        <f t="shared" si="21"/>
        <v>0</v>
      </c>
      <c r="BW31" s="52">
        <f t="shared" si="21"/>
        <v>18.805199999999999</v>
      </c>
      <c r="BX31" s="52">
        <f t="shared" si="21"/>
        <v>0</v>
      </c>
      <c r="BY31" s="52">
        <f t="shared" si="21"/>
        <v>0</v>
      </c>
      <c r="BZ31" s="52">
        <f t="shared" si="21"/>
        <v>18.805199999999999</v>
      </c>
      <c r="CA31" s="52">
        <f t="shared" ref="CA31:CP31" si="22">SUM(CA32:CA33)</f>
        <v>0</v>
      </c>
      <c r="CB31" s="52">
        <f t="shared" si="22"/>
        <v>0</v>
      </c>
      <c r="CC31" s="52">
        <f t="shared" si="22"/>
        <v>0</v>
      </c>
      <c r="CD31" s="52">
        <f t="shared" si="22"/>
        <v>0</v>
      </c>
      <c r="CE31" s="52">
        <f t="shared" si="22"/>
        <v>0</v>
      </c>
      <c r="CF31" s="52">
        <f t="shared" si="22"/>
        <v>0</v>
      </c>
      <c r="CG31" s="52">
        <f t="shared" si="22"/>
        <v>51.750950000000003</v>
      </c>
      <c r="CH31" s="52">
        <f t="shared" si="22"/>
        <v>0</v>
      </c>
      <c r="CI31" s="52">
        <f t="shared" si="22"/>
        <v>0</v>
      </c>
      <c r="CJ31" s="52">
        <f t="shared" si="22"/>
        <v>51.750950000000003</v>
      </c>
      <c r="CK31" s="52">
        <f t="shared" si="22"/>
        <v>0</v>
      </c>
      <c r="CL31" s="52">
        <f t="shared" si="22"/>
        <v>34.193716760000001</v>
      </c>
      <c r="CM31" s="52">
        <f t="shared" si="22"/>
        <v>0</v>
      </c>
      <c r="CN31" s="52">
        <f t="shared" si="22"/>
        <v>0</v>
      </c>
      <c r="CO31" s="52">
        <f t="shared" si="22"/>
        <v>34.193716760000001</v>
      </c>
      <c r="CP31" s="52">
        <f t="shared" si="22"/>
        <v>0</v>
      </c>
      <c r="CQ31" s="31"/>
    </row>
    <row r="32" spans="1:96" s="18" customFormat="1" ht="61.5" customHeight="1" x14ac:dyDescent="0.25">
      <c r="A32" s="47" t="s">
        <v>111</v>
      </c>
      <c r="B32" s="45" t="s">
        <v>113</v>
      </c>
      <c r="C32" s="47" t="s">
        <v>114</v>
      </c>
      <c r="D32" s="48" t="s">
        <v>197</v>
      </c>
      <c r="E32" s="83">
        <v>2020</v>
      </c>
      <c r="F32" s="83">
        <v>2024</v>
      </c>
      <c r="G32" s="83">
        <v>2023</v>
      </c>
      <c r="H32" s="48">
        <f>51.75095/13.62</f>
        <v>3.7996292217327463</v>
      </c>
      <c r="I32" s="48">
        <f>AL32+AV32+BF32+BP32+BZ32</f>
        <v>51.750950000000003</v>
      </c>
      <c r="J32" s="70" t="s">
        <v>203</v>
      </c>
      <c r="K32" s="48">
        <f>H32</f>
        <v>3.7996292217327463</v>
      </c>
      <c r="L32" s="48">
        <f>AQ32+BA32+BK32+BU32+CE32</f>
        <v>32.873716760000001</v>
      </c>
      <c r="M32" s="70" t="s">
        <v>203</v>
      </c>
      <c r="N32" s="48">
        <v>0</v>
      </c>
      <c r="O32" s="48">
        <v>0</v>
      </c>
      <c r="P32" s="48">
        <v>90.630539999999996</v>
      </c>
      <c r="Q32" s="48">
        <f>P32</f>
        <v>90.630539999999996</v>
      </c>
      <c r="R32" s="48">
        <v>90.630539999999996</v>
      </c>
      <c r="S32" s="48">
        <f>R32</f>
        <v>90.630539999999996</v>
      </c>
      <c r="T32" s="48">
        <f>I32</f>
        <v>51.750950000000003</v>
      </c>
      <c r="U32" s="48">
        <f>L32</f>
        <v>32.873716760000001</v>
      </c>
      <c r="V32" s="48">
        <f>T32</f>
        <v>51.750950000000003</v>
      </c>
      <c r="W32" s="48">
        <f>BC32+BM32+BW32</f>
        <v>32.790199999999999</v>
      </c>
      <c r="X32" s="48">
        <f>BH32+BR32+CB32</f>
        <v>13.984999999999999</v>
      </c>
      <c r="Y32" s="48">
        <f>AB32</f>
        <v>8.6667500000000004</v>
      </c>
      <c r="Z32" s="48">
        <f t="shared" ref="Z32:AH32" si="23">AJ32</f>
        <v>0</v>
      </c>
      <c r="AA32" s="48">
        <f t="shared" si="23"/>
        <v>0</v>
      </c>
      <c r="AB32" s="48">
        <f>8.16675+0.5</f>
        <v>8.6667500000000004</v>
      </c>
      <c r="AC32" s="48">
        <f t="shared" si="23"/>
        <v>0</v>
      </c>
      <c r="AD32" s="48">
        <f>AG32</f>
        <v>7.9285125399999998</v>
      </c>
      <c r="AE32" s="48">
        <f t="shared" si="23"/>
        <v>0</v>
      </c>
      <c r="AF32" s="48">
        <f t="shared" si="23"/>
        <v>0</v>
      </c>
      <c r="AG32" s="48">
        <v>7.9285125399999998</v>
      </c>
      <c r="AH32" s="48">
        <f t="shared" si="23"/>
        <v>0</v>
      </c>
      <c r="AI32" s="48">
        <f>SUM(AJ32:AM32)</f>
        <v>8.6667500000000004</v>
      </c>
      <c r="AJ32" s="48">
        <v>0</v>
      </c>
      <c r="AK32" s="48">
        <v>0</v>
      </c>
      <c r="AL32" s="48">
        <f>8.16675+0.5</f>
        <v>8.6667500000000004</v>
      </c>
      <c r="AM32" s="48">
        <v>0</v>
      </c>
      <c r="AN32" s="48">
        <f>SUM(AO32:AR32)</f>
        <v>7.9285125399999998</v>
      </c>
      <c r="AO32" s="48">
        <v>0</v>
      </c>
      <c r="AP32" s="48">
        <v>0</v>
      </c>
      <c r="AQ32" s="48">
        <v>7.9285125399999998</v>
      </c>
      <c r="AR32" s="48">
        <v>0</v>
      </c>
      <c r="AS32" s="48">
        <f>SUM(AT32:AW32)</f>
        <v>10.294</v>
      </c>
      <c r="AT32" s="48">
        <v>0</v>
      </c>
      <c r="AU32" s="48">
        <v>0</v>
      </c>
      <c r="AV32" s="48">
        <v>10.294</v>
      </c>
      <c r="AW32" s="48">
        <v>0</v>
      </c>
      <c r="AX32" s="48">
        <f>SUM(AY32:BB32)</f>
        <v>10.96020422</v>
      </c>
      <c r="AY32" s="48">
        <v>0</v>
      </c>
      <c r="AZ32" s="48">
        <v>0</v>
      </c>
      <c r="BA32" s="48">
        <v>10.96020422</v>
      </c>
      <c r="BB32" s="48">
        <v>0</v>
      </c>
      <c r="BC32" s="48">
        <f>SUM(BD32:BG32)</f>
        <v>9.1630000000000003</v>
      </c>
      <c r="BD32" s="48">
        <v>0</v>
      </c>
      <c r="BE32" s="48">
        <v>0</v>
      </c>
      <c r="BF32" s="48">
        <v>9.1630000000000003</v>
      </c>
      <c r="BG32" s="48">
        <v>0</v>
      </c>
      <c r="BH32" s="48">
        <f>SUM(BI32:BL32)</f>
        <v>9.1630000000000003</v>
      </c>
      <c r="BI32" s="48">
        <v>0</v>
      </c>
      <c r="BJ32" s="48">
        <v>0</v>
      </c>
      <c r="BK32" s="48">
        <v>9.1630000000000003</v>
      </c>
      <c r="BL32" s="48">
        <v>0</v>
      </c>
      <c r="BM32" s="48">
        <f>SUM(BN32:BQ32)</f>
        <v>4.8220000000000001</v>
      </c>
      <c r="BN32" s="48">
        <v>0</v>
      </c>
      <c r="BO32" s="48">
        <v>0</v>
      </c>
      <c r="BP32" s="48">
        <v>4.8220000000000001</v>
      </c>
      <c r="BQ32" s="48">
        <v>0</v>
      </c>
      <c r="BR32" s="48">
        <f>SUM(BS32:BV32)</f>
        <v>4.8220000000000001</v>
      </c>
      <c r="BS32" s="48">
        <v>0</v>
      </c>
      <c r="BT32" s="48">
        <v>0</v>
      </c>
      <c r="BU32" s="48">
        <v>4.8220000000000001</v>
      </c>
      <c r="BV32" s="48">
        <v>0</v>
      </c>
      <c r="BW32" s="48">
        <f>SUM(BX32:CA32)</f>
        <v>18.805199999999999</v>
      </c>
      <c r="BX32" s="48">
        <v>0</v>
      </c>
      <c r="BY32" s="48">
        <v>0</v>
      </c>
      <c r="BZ32" s="48">
        <f>15.671*1.2</f>
        <v>18.805199999999999</v>
      </c>
      <c r="CA32" s="48">
        <v>0</v>
      </c>
      <c r="CB32" s="48">
        <f>SUM(CC32:CF32)</f>
        <v>0</v>
      </c>
      <c r="CC32" s="48">
        <v>0</v>
      </c>
      <c r="CD32" s="48">
        <v>0</v>
      </c>
      <c r="CE32" s="48">
        <v>0</v>
      </c>
      <c r="CF32" s="48">
        <v>0</v>
      </c>
      <c r="CG32" s="48">
        <f>SUM(CH32:CK32)</f>
        <v>51.750950000000003</v>
      </c>
      <c r="CH32" s="48">
        <v>0</v>
      </c>
      <c r="CI32" s="48">
        <v>0</v>
      </c>
      <c r="CJ32" s="48">
        <f>AL32+AV32+BF32+BP32+BZ32</f>
        <v>51.750950000000003</v>
      </c>
      <c r="CK32" s="48">
        <v>0</v>
      </c>
      <c r="CL32" s="48">
        <f>SUM(CM32:CP32)</f>
        <v>32.873716760000001</v>
      </c>
      <c r="CM32" s="48">
        <v>0</v>
      </c>
      <c r="CN32" s="48">
        <v>0</v>
      </c>
      <c r="CO32" s="48">
        <f>AQ32+BA32+BK32+BU32+CE32</f>
        <v>32.873716760000001</v>
      </c>
      <c r="CP32" s="48">
        <v>0</v>
      </c>
      <c r="CQ32" s="48" t="s">
        <v>206</v>
      </c>
    </row>
    <row r="33" spans="1:95" s="16" customFormat="1" ht="63" x14ac:dyDescent="0.25">
      <c r="A33" s="47" t="s">
        <v>111</v>
      </c>
      <c r="B33" s="45" t="s">
        <v>224</v>
      </c>
      <c r="C33" s="47" t="s">
        <v>225</v>
      </c>
      <c r="D33" s="48" t="s">
        <v>209</v>
      </c>
      <c r="E33" s="83">
        <v>2022</v>
      </c>
      <c r="F33" s="83" t="s">
        <v>246</v>
      </c>
      <c r="G33" s="83">
        <v>2022</v>
      </c>
      <c r="H33" s="48">
        <v>0</v>
      </c>
      <c r="I33" s="48">
        <v>0</v>
      </c>
      <c r="J33" s="48" t="s">
        <v>90</v>
      </c>
      <c r="K33" s="48" t="s">
        <v>90</v>
      </c>
      <c r="L33" s="48">
        <f>1.1*1.2</f>
        <v>1.32</v>
      </c>
      <c r="M33" s="70" t="s">
        <v>228</v>
      </c>
      <c r="N33" s="48">
        <v>0</v>
      </c>
      <c r="O33" s="48">
        <v>0</v>
      </c>
      <c r="P33" s="48">
        <v>0</v>
      </c>
      <c r="Q33" s="48">
        <v>0</v>
      </c>
      <c r="R33" s="48">
        <v>1.3935900000000001</v>
      </c>
      <c r="S33" s="48">
        <f>R33</f>
        <v>1.3935900000000001</v>
      </c>
      <c r="T33" s="48">
        <v>0</v>
      </c>
      <c r="U33" s="48">
        <f>L33</f>
        <v>1.32</v>
      </c>
      <c r="V33" s="48">
        <v>0</v>
      </c>
      <c r="W33" s="48">
        <f>BC33+BM33+BW33</f>
        <v>0</v>
      </c>
      <c r="X33" s="48">
        <f>BH33+BR33+CB33</f>
        <v>1.32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f>SUM(BI33:BL33)</f>
        <v>1.32</v>
      </c>
      <c r="BI33" s="48">
        <v>0</v>
      </c>
      <c r="BJ33" s="48">
        <v>0</v>
      </c>
      <c r="BK33" s="48">
        <f>1.1*1.2</f>
        <v>1.32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f>SUM(BS33:BV33)</f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f>SUM(CC33:CF33)</f>
        <v>0</v>
      </c>
      <c r="CC33" s="48">
        <v>0</v>
      </c>
      <c r="CD33" s="48">
        <v>0</v>
      </c>
      <c r="CE33" s="48">
        <v>0</v>
      </c>
      <c r="CF33" s="48">
        <v>0</v>
      </c>
      <c r="CG33" s="48">
        <f>SUM(CH33:CK33)</f>
        <v>0</v>
      </c>
      <c r="CH33" s="48">
        <v>0</v>
      </c>
      <c r="CI33" s="48">
        <v>0</v>
      </c>
      <c r="CJ33" s="48">
        <f>AL33+AV33+BF33+BP33+BZ33</f>
        <v>0</v>
      </c>
      <c r="CK33" s="48">
        <v>0</v>
      </c>
      <c r="CL33" s="48">
        <f>SUM(CM33:CP33)</f>
        <v>1.32</v>
      </c>
      <c r="CM33" s="48">
        <v>0</v>
      </c>
      <c r="CN33" s="48">
        <v>0</v>
      </c>
      <c r="CO33" s="48">
        <f>AQ33+BA33+BK33+BU33+CE33</f>
        <v>1.32</v>
      </c>
      <c r="CP33" s="48">
        <v>0</v>
      </c>
      <c r="CQ33" s="48" t="s">
        <v>232</v>
      </c>
    </row>
    <row r="34" spans="1:95" s="16" customFormat="1" ht="82.5" customHeight="1" x14ac:dyDescent="0.25">
      <c r="A34" s="53" t="s">
        <v>116</v>
      </c>
      <c r="B34" s="59" t="s">
        <v>117</v>
      </c>
      <c r="C34" s="51" t="s">
        <v>89</v>
      </c>
      <c r="D34" s="31"/>
      <c r="E34" s="80"/>
      <c r="F34" s="80"/>
      <c r="G34" s="80"/>
      <c r="H34" s="52">
        <f>SUM(H35:H36)</f>
        <v>6.3954268672566386</v>
      </c>
      <c r="I34" s="52">
        <f t="shared" ref="I34:N34" si="24">SUM(I35:I36)</f>
        <v>28.907329440000002</v>
      </c>
      <c r="J34" s="52"/>
      <c r="K34" s="52">
        <f t="shared" si="24"/>
        <v>22.215550761061948</v>
      </c>
      <c r="L34" s="52">
        <f t="shared" si="24"/>
        <v>99.54051217</v>
      </c>
      <c r="M34" s="31"/>
      <c r="N34" s="52">
        <f t="shared" si="24"/>
        <v>0</v>
      </c>
      <c r="O34" s="52">
        <f t="shared" ref="O34" si="25">SUM(O35:O36)</f>
        <v>0</v>
      </c>
      <c r="P34" s="52">
        <f t="shared" ref="P34" si="26">SUM(P35:P36)</f>
        <v>46.649700000000003</v>
      </c>
      <c r="Q34" s="52">
        <f t="shared" ref="Q34" si="27">SUM(Q35:Q36)</f>
        <v>46.649700000000003</v>
      </c>
      <c r="R34" s="52">
        <f t="shared" ref="R34" si="28">SUM(R35:R36)</f>
        <v>142.6361</v>
      </c>
      <c r="S34" s="52">
        <f t="shared" ref="S34" si="29">SUM(S35:S36)</f>
        <v>142.6361</v>
      </c>
      <c r="T34" s="52">
        <f t="shared" ref="T34" si="30">SUM(T35:T36)</f>
        <v>28.907329440000002</v>
      </c>
      <c r="U34" s="52">
        <f t="shared" ref="U34" si="31">SUM(U35:U36)</f>
        <v>99.54051217</v>
      </c>
      <c r="V34" s="52">
        <f t="shared" ref="V34" si="32">SUM(V35:V36)</f>
        <v>28.907329440000002</v>
      </c>
      <c r="W34" s="52">
        <f t="shared" ref="W34" si="33">SUM(W35:W36)</f>
        <v>13.03297899</v>
      </c>
      <c r="X34" s="52">
        <f t="shared" ref="X34" si="34">SUM(X35:X36)</f>
        <v>71.506959999999992</v>
      </c>
      <c r="Y34" s="52">
        <f t="shared" ref="Y34" si="35">SUM(Y35:Y36)</f>
        <v>6.2744987300000004</v>
      </c>
      <c r="Z34" s="52">
        <f t="shared" ref="Z34" si="36">SUM(Z35:Z36)</f>
        <v>0</v>
      </c>
      <c r="AA34" s="52">
        <f t="shared" ref="AA34" si="37">SUM(AA35:AA36)</f>
        <v>0</v>
      </c>
      <c r="AB34" s="52">
        <f t="shared" ref="AB34" si="38">SUM(AB35:AB36)</f>
        <v>6.2744987300000004</v>
      </c>
      <c r="AC34" s="52">
        <f t="shared" ref="AC34" si="39">SUM(AC35:AC36)</f>
        <v>0</v>
      </c>
      <c r="AD34" s="52">
        <f t="shared" ref="AD34" si="40">SUM(AD35:AD36)</f>
        <v>5.2732074899999999</v>
      </c>
      <c r="AE34" s="52">
        <f t="shared" ref="AE34" si="41">SUM(AE35:AE36)</f>
        <v>0</v>
      </c>
      <c r="AF34" s="52">
        <f t="shared" ref="AF34" si="42">SUM(AF35:AF36)</f>
        <v>0</v>
      </c>
      <c r="AG34" s="52">
        <f t="shared" ref="AG34" si="43">SUM(AG35:AG36)</f>
        <v>5.2732074899999999</v>
      </c>
      <c r="AH34" s="52">
        <f t="shared" ref="AH34" si="44">SUM(AH35:AH36)</f>
        <v>0</v>
      </c>
      <c r="AI34" s="52">
        <f t="shared" ref="AI34" si="45">SUM(AI35:AI36)</f>
        <v>6.2744987300000004</v>
      </c>
      <c r="AJ34" s="52">
        <f t="shared" ref="AJ34" si="46">SUM(AJ35:AJ36)</f>
        <v>0</v>
      </c>
      <c r="AK34" s="52">
        <f t="shared" ref="AK34" si="47">SUM(AK35:AK36)</f>
        <v>0</v>
      </c>
      <c r="AL34" s="52">
        <f t="shared" ref="AL34" si="48">SUM(AL35:AL36)</f>
        <v>6.2744987300000004</v>
      </c>
      <c r="AM34" s="52">
        <f t="shared" ref="AM34" si="49">SUM(AM35:AM36)</f>
        <v>0</v>
      </c>
      <c r="AN34" s="52">
        <f t="shared" ref="AN34" si="50">SUM(AN35:AN36)</f>
        <v>5.2732074899999999</v>
      </c>
      <c r="AO34" s="52">
        <f t="shared" ref="AO34" si="51">SUM(AO35:AO36)</f>
        <v>0</v>
      </c>
      <c r="AP34" s="52">
        <f t="shared" ref="AP34" si="52">SUM(AP35:AP36)</f>
        <v>0</v>
      </c>
      <c r="AQ34" s="52">
        <f t="shared" ref="AQ34" si="53">SUM(AQ35:AQ36)</f>
        <v>5.2732074899999999</v>
      </c>
      <c r="AR34" s="52">
        <f t="shared" ref="AR34" si="54">SUM(AR35:AR36)</f>
        <v>0</v>
      </c>
      <c r="AS34" s="52">
        <f t="shared" ref="AS34" si="55">SUM(AS35:AS36)</f>
        <v>9.5998517200000002</v>
      </c>
      <c r="AT34" s="52">
        <f t="shared" ref="AT34" si="56">SUM(AT35:AT36)</f>
        <v>0</v>
      </c>
      <c r="AU34" s="52">
        <f t="shared" ref="AU34" si="57">SUM(AU35:AU36)</f>
        <v>0</v>
      </c>
      <c r="AV34" s="52">
        <f t="shared" ref="AV34" si="58">SUM(AV35:AV36)</f>
        <v>9.5998517200000002</v>
      </c>
      <c r="AW34" s="52">
        <f t="shared" ref="AW34" si="59">SUM(AW35:AW36)</f>
        <v>0</v>
      </c>
      <c r="AX34" s="52">
        <f t="shared" ref="AX34" si="60">SUM(AX35:AX36)</f>
        <v>22.760344679999999</v>
      </c>
      <c r="AY34" s="52">
        <f t="shared" ref="AY34" si="61">SUM(AY35:AY36)</f>
        <v>0</v>
      </c>
      <c r="AZ34" s="52">
        <f t="shared" ref="AZ34" si="62">SUM(AZ35:AZ36)</f>
        <v>0</v>
      </c>
      <c r="BA34" s="52">
        <f t="shared" ref="BA34" si="63">SUM(BA35:BA36)</f>
        <v>22.760344679999999</v>
      </c>
      <c r="BB34" s="52">
        <f t="shared" ref="BB34" si="64">SUM(BB35:BB36)</f>
        <v>0</v>
      </c>
      <c r="BC34" s="52">
        <f t="shared" ref="BC34" si="65">SUM(BC35:BC36)</f>
        <v>8.5403705700000003</v>
      </c>
      <c r="BD34" s="52">
        <f t="shared" ref="BD34" si="66">SUM(BD35:BD36)</f>
        <v>0</v>
      </c>
      <c r="BE34" s="52">
        <f t="shared" ref="BE34" si="67">SUM(BE35:BE36)</f>
        <v>0</v>
      </c>
      <c r="BF34" s="52">
        <f t="shared" ref="BF34" si="68">SUM(BF35:BF36)</f>
        <v>8.5403705700000003</v>
      </c>
      <c r="BG34" s="52">
        <f t="shared" ref="BG34" si="69">SUM(BG35:BG36)</f>
        <v>0</v>
      </c>
      <c r="BH34" s="52">
        <f t="shared" ref="BH34" si="70">SUM(BH35:BH36)</f>
        <v>25.980160000000001</v>
      </c>
      <c r="BI34" s="52">
        <f t="shared" ref="BI34" si="71">SUM(BI35:BI36)</f>
        <v>0</v>
      </c>
      <c r="BJ34" s="52">
        <f t="shared" ref="BJ34" si="72">SUM(BJ35:BJ36)</f>
        <v>0</v>
      </c>
      <c r="BK34" s="52">
        <f t="shared" ref="BK34" si="73">SUM(BK35:BK36)</f>
        <v>25.980160000000001</v>
      </c>
      <c r="BL34" s="52">
        <f t="shared" ref="BL34" si="74">SUM(BL35:BL36)</f>
        <v>0</v>
      </c>
      <c r="BM34" s="52">
        <f t="shared" ref="BM34" si="75">SUM(BM35:BM36)</f>
        <v>4.4926084199999998</v>
      </c>
      <c r="BN34" s="52">
        <f t="shared" ref="BN34" si="76">SUM(BN35:BN36)</f>
        <v>0</v>
      </c>
      <c r="BO34" s="52">
        <f t="shared" ref="BO34" si="77">SUM(BO35:BO36)</f>
        <v>0</v>
      </c>
      <c r="BP34" s="52">
        <f t="shared" ref="BP34" si="78">SUM(BP35:BP36)</f>
        <v>4.4926084199999998</v>
      </c>
      <c r="BQ34" s="52">
        <f t="shared" ref="BQ34" si="79">SUM(BQ35:BQ36)</f>
        <v>0</v>
      </c>
      <c r="BR34" s="52">
        <f t="shared" ref="BR34" si="80">SUM(BR35:BR36)</f>
        <v>23.200799999999997</v>
      </c>
      <c r="BS34" s="52">
        <f t="shared" ref="BS34" si="81">SUM(BS35:BS36)</f>
        <v>0</v>
      </c>
      <c r="BT34" s="52">
        <f t="shared" ref="BT34" si="82">SUM(BT35:BT36)</f>
        <v>0</v>
      </c>
      <c r="BU34" s="52">
        <f t="shared" ref="BU34" si="83">SUM(BU35:BU36)</f>
        <v>23.200799999999997</v>
      </c>
      <c r="BV34" s="52">
        <f t="shared" ref="BV34" si="84">SUM(BV35:BV36)</f>
        <v>0</v>
      </c>
      <c r="BW34" s="52">
        <f t="shared" ref="BW34" si="85">SUM(BW35:BW36)</f>
        <v>0</v>
      </c>
      <c r="BX34" s="52">
        <f t="shared" ref="BX34" si="86">SUM(BX35:BX36)</f>
        <v>0</v>
      </c>
      <c r="BY34" s="52">
        <f t="shared" ref="BY34" si="87">SUM(BY35:BY36)</f>
        <v>0</v>
      </c>
      <c r="BZ34" s="52">
        <f t="shared" ref="BZ34" si="88">SUM(BZ35:BZ36)</f>
        <v>0</v>
      </c>
      <c r="CA34" s="52">
        <f t="shared" ref="CA34" si="89">SUM(CA35:CA36)</f>
        <v>0</v>
      </c>
      <c r="CB34" s="52">
        <f t="shared" ref="CB34" si="90">SUM(CB35:CB36)</f>
        <v>22.326000000000001</v>
      </c>
      <c r="CC34" s="52">
        <f t="shared" ref="CC34" si="91">SUM(CC35:CC36)</f>
        <v>0</v>
      </c>
      <c r="CD34" s="52">
        <f t="shared" ref="CD34" si="92">SUM(CD35:CD36)</f>
        <v>0</v>
      </c>
      <c r="CE34" s="52">
        <f t="shared" ref="CE34" si="93">SUM(CE35:CE36)</f>
        <v>22.326000000000001</v>
      </c>
      <c r="CF34" s="52">
        <f t="shared" ref="CF34" si="94">SUM(CF35:CF36)</f>
        <v>0</v>
      </c>
      <c r="CG34" s="52">
        <f t="shared" ref="CG34" si="95">SUM(CG35:CG36)</f>
        <v>28.907329440000002</v>
      </c>
      <c r="CH34" s="52">
        <f t="shared" ref="CH34" si="96">SUM(CH35:CH36)</f>
        <v>0</v>
      </c>
      <c r="CI34" s="52">
        <f t="shared" ref="CI34" si="97">SUM(CI35:CI36)</f>
        <v>0</v>
      </c>
      <c r="CJ34" s="52">
        <f t="shared" ref="CJ34" si="98">SUM(CJ35:CJ36)</f>
        <v>28.907329440000002</v>
      </c>
      <c r="CK34" s="52">
        <f t="shared" ref="CK34" si="99">SUM(CK35:CK36)</f>
        <v>0</v>
      </c>
      <c r="CL34" s="52">
        <f t="shared" ref="CL34" si="100">SUM(CL35:CL36)</f>
        <v>99.54051217</v>
      </c>
      <c r="CM34" s="52">
        <f t="shared" ref="CM34" si="101">SUM(CM35:CM36)</f>
        <v>0</v>
      </c>
      <c r="CN34" s="52">
        <f t="shared" ref="CN34" si="102">SUM(CN35:CN36)</f>
        <v>0</v>
      </c>
      <c r="CO34" s="52">
        <f t="shared" ref="CO34" si="103">SUM(CO35:CO36)</f>
        <v>99.54051217</v>
      </c>
      <c r="CP34" s="52">
        <f t="shared" ref="CP34" si="104">SUM(CP35:CP36)</f>
        <v>0</v>
      </c>
      <c r="CQ34" s="31"/>
    </row>
    <row r="35" spans="1:95" s="16" customFormat="1" ht="66.75" customHeight="1" x14ac:dyDescent="0.25">
      <c r="A35" s="47" t="s">
        <v>116</v>
      </c>
      <c r="B35" s="45" t="s">
        <v>198</v>
      </c>
      <c r="C35" s="47" t="s">
        <v>199</v>
      </c>
      <c r="D35" s="48" t="s">
        <v>201</v>
      </c>
      <c r="E35" s="83">
        <v>2020</v>
      </c>
      <c r="F35" s="83">
        <v>2023</v>
      </c>
      <c r="G35" s="83">
        <v>2021</v>
      </c>
      <c r="H35" s="48">
        <f>28.90732944/4.52</f>
        <v>6.3954268672566386</v>
      </c>
      <c r="I35" s="48">
        <f>AL35+AV35+BF35+BP35+BZ35</f>
        <v>28.907329440000002</v>
      </c>
      <c r="J35" s="70" t="s">
        <v>203</v>
      </c>
      <c r="K35" s="48">
        <f>H35</f>
        <v>6.3954268672566386</v>
      </c>
      <c r="L35" s="48">
        <f>AQ35+BA35+BK35+BU35+CE35</f>
        <v>28.03355217</v>
      </c>
      <c r="M35" s="70" t="s">
        <v>203</v>
      </c>
      <c r="N35" s="48">
        <v>0</v>
      </c>
      <c r="O35" s="48">
        <v>0</v>
      </c>
      <c r="P35" s="48">
        <v>46.649700000000003</v>
      </c>
      <c r="Q35" s="48">
        <f>P35</f>
        <v>46.649700000000003</v>
      </c>
      <c r="R35" s="48">
        <v>46.649700000000003</v>
      </c>
      <c r="S35" s="48">
        <f>R35</f>
        <v>46.649700000000003</v>
      </c>
      <c r="T35" s="48">
        <f>I35</f>
        <v>28.907329440000002</v>
      </c>
      <c r="U35" s="48">
        <f>L35</f>
        <v>28.03355217</v>
      </c>
      <c r="V35" s="48">
        <f>T35</f>
        <v>28.907329440000002</v>
      </c>
      <c r="W35" s="48">
        <f>BC35+BM35+BW35</f>
        <v>13.03297899</v>
      </c>
      <c r="X35" s="48">
        <f>BH35+BR35+CB35</f>
        <v>0</v>
      </c>
      <c r="Y35" s="48">
        <f>AB35</f>
        <v>6.2744987300000004</v>
      </c>
      <c r="Z35" s="48">
        <f t="shared" ref="Z35" si="105">AJ35</f>
        <v>0</v>
      </c>
      <c r="AA35" s="48">
        <f t="shared" ref="AA35" si="106">AK35</f>
        <v>0</v>
      </c>
      <c r="AB35" s="48">
        <f>6274498.73/1000000</f>
        <v>6.2744987300000004</v>
      </c>
      <c r="AC35" s="48">
        <f t="shared" ref="AC35" si="107">AM35</f>
        <v>0</v>
      </c>
      <c r="AD35" s="48">
        <f>AG35</f>
        <v>5.2732074899999999</v>
      </c>
      <c r="AE35" s="48">
        <f t="shared" ref="AE35" si="108">AO35</f>
        <v>0</v>
      </c>
      <c r="AF35" s="48">
        <f t="shared" ref="AF35" si="109">AP35</f>
        <v>0</v>
      </c>
      <c r="AG35" s="48">
        <v>5.2732074899999999</v>
      </c>
      <c r="AH35" s="48">
        <f t="shared" ref="AH35" si="110">AR35</f>
        <v>0</v>
      </c>
      <c r="AI35" s="48">
        <f>SUM(AJ35:AM35)</f>
        <v>6.2744987300000004</v>
      </c>
      <c r="AJ35" s="48">
        <v>0</v>
      </c>
      <c r="AK35" s="48">
        <v>0</v>
      </c>
      <c r="AL35" s="48">
        <f>6274498.73/1000000</f>
        <v>6.2744987300000004</v>
      </c>
      <c r="AM35" s="48">
        <v>0</v>
      </c>
      <c r="AN35" s="48">
        <f>SUM(AO35:AR35)</f>
        <v>5.2732074899999999</v>
      </c>
      <c r="AO35" s="48">
        <v>0</v>
      </c>
      <c r="AP35" s="48">
        <v>0</v>
      </c>
      <c r="AQ35" s="48">
        <v>5.2732074899999999</v>
      </c>
      <c r="AR35" s="48">
        <v>0</v>
      </c>
      <c r="AS35" s="71">
        <f>SUM(AT35:AW35)</f>
        <v>9.5998517200000002</v>
      </c>
      <c r="AT35" s="71">
        <v>0</v>
      </c>
      <c r="AU35" s="71">
        <v>0</v>
      </c>
      <c r="AV35" s="71">
        <f>9599851.72/1000000</f>
        <v>9.5998517200000002</v>
      </c>
      <c r="AW35" s="71">
        <v>0</v>
      </c>
      <c r="AX35" s="71">
        <f>SUM(AY35:BB35)</f>
        <v>22.760344679999999</v>
      </c>
      <c r="AY35" s="71">
        <v>0</v>
      </c>
      <c r="AZ35" s="71">
        <v>0</v>
      </c>
      <c r="BA35" s="71">
        <v>22.760344679999999</v>
      </c>
      <c r="BB35" s="48">
        <v>0</v>
      </c>
      <c r="BC35" s="48">
        <f>SUM(BD35:BG35)</f>
        <v>8.5403705700000003</v>
      </c>
      <c r="BD35" s="48">
        <v>0</v>
      </c>
      <c r="BE35" s="48">
        <v>0</v>
      </c>
      <c r="BF35" s="48">
        <f>8540370.57/1000000</f>
        <v>8.5403705700000003</v>
      </c>
      <c r="BG35" s="48">
        <v>0</v>
      </c>
      <c r="BH35" s="48">
        <f>SUM(BI35:BL35)</f>
        <v>0</v>
      </c>
      <c r="BI35" s="48">
        <v>0</v>
      </c>
      <c r="BJ35" s="48">
        <v>0</v>
      </c>
      <c r="BK35" s="48">
        <v>0</v>
      </c>
      <c r="BL35" s="48">
        <v>0</v>
      </c>
      <c r="BM35" s="48">
        <f>SUM(BN35:BQ35)</f>
        <v>4.4926084199999998</v>
      </c>
      <c r="BN35" s="48">
        <v>0</v>
      </c>
      <c r="BO35" s="48">
        <v>0</v>
      </c>
      <c r="BP35" s="48">
        <f>4492608.42/1000000</f>
        <v>4.4926084199999998</v>
      </c>
      <c r="BQ35" s="48">
        <v>0</v>
      </c>
      <c r="BR35" s="48">
        <f>SUM(BS35:BV35)</f>
        <v>0</v>
      </c>
      <c r="BS35" s="48">
        <v>0</v>
      </c>
      <c r="BT35" s="48">
        <v>0</v>
      </c>
      <c r="BU35" s="48">
        <v>0</v>
      </c>
      <c r="BV35" s="48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48">
        <v>0</v>
      </c>
      <c r="CE35" s="48">
        <v>0</v>
      </c>
      <c r="CF35" s="48">
        <v>0</v>
      </c>
      <c r="CG35" s="48">
        <f>SUM(CH35:CK35)</f>
        <v>28.907329440000002</v>
      </c>
      <c r="CH35" s="48">
        <v>0</v>
      </c>
      <c r="CI35" s="48">
        <v>0</v>
      </c>
      <c r="CJ35" s="48">
        <f>AL35+AV35+BF35+BP35+BZ35</f>
        <v>28.907329440000002</v>
      </c>
      <c r="CK35" s="48">
        <v>0</v>
      </c>
      <c r="CL35" s="48">
        <f>SUM(CM35:CP35)</f>
        <v>28.03355217</v>
      </c>
      <c r="CM35" s="48">
        <v>0</v>
      </c>
      <c r="CN35" s="48">
        <v>0</v>
      </c>
      <c r="CO35" s="48">
        <f>AQ35+BA35+BK35+BU35+CE35</f>
        <v>28.03355217</v>
      </c>
      <c r="CP35" s="48">
        <v>0</v>
      </c>
      <c r="CQ35" s="48" t="s">
        <v>206</v>
      </c>
    </row>
    <row r="36" spans="1:95" s="16" customFormat="1" ht="78.75" x14ac:dyDescent="0.25">
      <c r="A36" s="47" t="s">
        <v>116</v>
      </c>
      <c r="B36" s="45" t="s">
        <v>222</v>
      </c>
      <c r="C36" s="47" t="s">
        <v>223</v>
      </c>
      <c r="D36" s="48" t="s">
        <v>226</v>
      </c>
      <c r="E36" s="83">
        <v>2022</v>
      </c>
      <c r="F36" s="83" t="s">
        <v>246</v>
      </c>
      <c r="G36" s="83">
        <v>2024</v>
      </c>
      <c r="H36" s="48">
        <v>0</v>
      </c>
      <c r="I36" s="48">
        <v>0</v>
      </c>
      <c r="J36" s="48" t="s">
        <v>90</v>
      </c>
      <c r="K36" s="48">
        <f>L36/4.52</f>
        <v>15.820123893805309</v>
      </c>
      <c r="L36" s="48">
        <f>25.98016+19.334*1.2+18.605*1.2</f>
        <v>71.506959999999992</v>
      </c>
      <c r="M36" s="70" t="s">
        <v>228</v>
      </c>
      <c r="N36" s="48">
        <v>0</v>
      </c>
      <c r="O36" s="48">
        <v>0</v>
      </c>
      <c r="P36" s="48">
        <v>0</v>
      </c>
      <c r="Q36" s="48">
        <v>0</v>
      </c>
      <c r="R36" s="48">
        <v>95.986400000000003</v>
      </c>
      <c r="S36" s="48">
        <f>R36</f>
        <v>95.986400000000003</v>
      </c>
      <c r="T36" s="48">
        <v>0</v>
      </c>
      <c r="U36" s="48">
        <f>L36</f>
        <v>71.506959999999992</v>
      </c>
      <c r="V36" s="48">
        <v>0</v>
      </c>
      <c r="W36" s="48">
        <f>BC36+BM36+BW36</f>
        <v>0</v>
      </c>
      <c r="X36" s="48">
        <f>BH36+BR36+CB36</f>
        <v>71.506959999999992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48">
        <v>0</v>
      </c>
      <c r="BC36" s="48">
        <f>SUM(BD36:BG36)</f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f>SUM(BI36:BL36)</f>
        <v>25.980160000000001</v>
      </c>
      <c r="BI36" s="48">
        <v>0</v>
      </c>
      <c r="BJ36" s="48">
        <v>0</v>
      </c>
      <c r="BK36" s="48">
        <v>25.980160000000001</v>
      </c>
      <c r="BL36" s="48">
        <v>0</v>
      </c>
      <c r="BM36" s="48">
        <f>SUM(BN36:BQ36)</f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f>SUM(BS36:BV36)</f>
        <v>23.200799999999997</v>
      </c>
      <c r="BS36" s="48">
        <v>0</v>
      </c>
      <c r="BT36" s="48">
        <v>0</v>
      </c>
      <c r="BU36" s="48">
        <f>19.334*1.2</f>
        <v>23.200799999999997</v>
      </c>
      <c r="BV36" s="48">
        <v>0</v>
      </c>
      <c r="BW36" s="48">
        <v>0</v>
      </c>
      <c r="BX36" s="48">
        <v>0</v>
      </c>
      <c r="BY36" s="48">
        <v>0</v>
      </c>
      <c r="BZ36" s="48">
        <v>0</v>
      </c>
      <c r="CA36" s="48">
        <v>0</v>
      </c>
      <c r="CB36" s="48">
        <f>SUM(CC36:CF36)</f>
        <v>22.326000000000001</v>
      </c>
      <c r="CC36" s="48">
        <v>0</v>
      </c>
      <c r="CD36" s="48">
        <v>0</v>
      </c>
      <c r="CE36" s="48">
        <f>18.605*1.2</f>
        <v>22.326000000000001</v>
      </c>
      <c r="CF36" s="48">
        <v>0</v>
      </c>
      <c r="CG36" s="48">
        <f>SUM(CH36:CK36)</f>
        <v>0</v>
      </c>
      <c r="CH36" s="48">
        <v>0</v>
      </c>
      <c r="CI36" s="48">
        <v>0</v>
      </c>
      <c r="CJ36" s="48">
        <f>AL36+AV36+BF36+BP36+BZ36</f>
        <v>0</v>
      </c>
      <c r="CK36" s="48">
        <v>0</v>
      </c>
      <c r="CL36" s="48">
        <f>SUM(CM36:CP36)</f>
        <v>71.506959999999992</v>
      </c>
      <c r="CM36" s="48">
        <v>0</v>
      </c>
      <c r="CN36" s="48">
        <v>0</v>
      </c>
      <c r="CO36" s="48">
        <f>AQ36+BA36+BK36+BU36+CE36</f>
        <v>71.506959999999992</v>
      </c>
      <c r="CP36" s="48">
        <v>0</v>
      </c>
      <c r="CQ36" s="48" t="s">
        <v>249</v>
      </c>
    </row>
    <row r="37" spans="1:95" s="16" customFormat="1" ht="60" hidden="1" customHeight="1" x14ac:dyDescent="0.25">
      <c r="A37" s="28" t="s">
        <v>120</v>
      </c>
      <c r="B37" s="29" t="s">
        <v>121</v>
      </c>
      <c r="C37" s="22" t="s">
        <v>89</v>
      </c>
      <c r="D37" s="31" t="s">
        <v>90</v>
      </c>
      <c r="E37" s="80" t="s">
        <v>90</v>
      </c>
      <c r="F37" s="80" t="s">
        <v>90</v>
      </c>
      <c r="G37" s="80" t="s">
        <v>90</v>
      </c>
      <c r="H37" s="31" t="s">
        <v>90</v>
      </c>
      <c r="I37" s="31" t="s">
        <v>90</v>
      </c>
      <c r="J37" s="31"/>
      <c r="K37" s="31">
        <f t="shared" ref="K37:BB37" si="111">K38+K41</f>
        <v>0</v>
      </c>
      <c r="L37" s="31">
        <f t="shared" si="111"/>
        <v>0</v>
      </c>
      <c r="M37" s="31" t="s">
        <v>90</v>
      </c>
      <c r="N37" s="31">
        <f t="shared" si="111"/>
        <v>0</v>
      </c>
      <c r="O37" s="31">
        <f t="shared" si="111"/>
        <v>0</v>
      </c>
      <c r="P37" s="31">
        <f t="shared" si="111"/>
        <v>0</v>
      </c>
      <c r="Q37" s="31">
        <f t="shared" si="111"/>
        <v>0</v>
      </c>
      <c r="R37" s="31">
        <f t="shared" si="111"/>
        <v>0</v>
      </c>
      <c r="S37" s="31">
        <f t="shared" si="111"/>
        <v>0</v>
      </c>
      <c r="T37" s="31">
        <f t="shared" si="111"/>
        <v>0</v>
      </c>
      <c r="U37" s="31">
        <f t="shared" si="111"/>
        <v>0</v>
      </c>
      <c r="V37" s="31">
        <f t="shared" si="111"/>
        <v>0</v>
      </c>
      <c r="W37" s="31">
        <f t="shared" si="111"/>
        <v>0</v>
      </c>
      <c r="X37" s="31">
        <f t="shared" si="111"/>
        <v>0</v>
      </c>
      <c r="Y37" s="31">
        <f t="shared" si="111"/>
        <v>0</v>
      </c>
      <c r="Z37" s="31">
        <f t="shared" si="111"/>
        <v>0</v>
      </c>
      <c r="AA37" s="31">
        <f t="shared" si="111"/>
        <v>0</v>
      </c>
      <c r="AB37" s="31">
        <f t="shared" si="111"/>
        <v>0</v>
      </c>
      <c r="AC37" s="31">
        <f t="shared" si="111"/>
        <v>0</v>
      </c>
      <c r="AD37" s="31">
        <f t="shared" si="111"/>
        <v>0</v>
      </c>
      <c r="AE37" s="31">
        <f t="shared" si="111"/>
        <v>0</v>
      </c>
      <c r="AF37" s="31">
        <f t="shared" si="111"/>
        <v>0</v>
      </c>
      <c r="AG37" s="31">
        <f t="shared" si="111"/>
        <v>0</v>
      </c>
      <c r="AH37" s="31">
        <f t="shared" si="111"/>
        <v>0</v>
      </c>
      <c r="AI37" s="31">
        <f t="shared" si="111"/>
        <v>0</v>
      </c>
      <c r="AJ37" s="31">
        <f t="shared" si="111"/>
        <v>0</v>
      </c>
      <c r="AK37" s="31">
        <f t="shared" si="111"/>
        <v>0</v>
      </c>
      <c r="AL37" s="31">
        <f t="shared" si="111"/>
        <v>0</v>
      </c>
      <c r="AM37" s="31">
        <f t="shared" si="111"/>
        <v>0</v>
      </c>
      <c r="AN37" s="31">
        <f t="shared" si="111"/>
        <v>0</v>
      </c>
      <c r="AO37" s="31">
        <f t="shared" si="111"/>
        <v>0</v>
      </c>
      <c r="AP37" s="31">
        <f t="shared" si="111"/>
        <v>0</v>
      </c>
      <c r="AQ37" s="31">
        <f t="shared" si="111"/>
        <v>0</v>
      </c>
      <c r="AR37" s="31">
        <f t="shared" si="111"/>
        <v>0</v>
      </c>
      <c r="AS37" s="31">
        <f t="shared" si="111"/>
        <v>0</v>
      </c>
      <c r="AT37" s="31">
        <f t="shared" si="111"/>
        <v>0</v>
      </c>
      <c r="AU37" s="31">
        <f t="shared" si="111"/>
        <v>0</v>
      </c>
      <c r="AV37" s="31">
        <f t="shared" si="111"/>
        <v>0</v>
      </c>
      <c r="AW37" s="31">
        <f t="shared" si="111"/>
        <v>0</v>
      </c>
      <c r="AX37" s="31">
        <f t="shared" si="111"/>
        <v>0</v>
      </c>
      <c r="AY37" s="31">
        <f t="shared" si="111"/>
        <v>0</v>
      </c>
      <c r="AZ37" s="31">
        <f t="shared" si="111"/>
        <v>0</v>
      </c>
      <c r="BA37" s="31">
        <f t="shared" si="111"/>
        <v>0</v>
      </c>
      <c r="BB37" s="31">
        <f t="shared" si="111"/>
        <v>0</v>
      </c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>
        <f t="shared" ref="CG37:CP37" si="112">CG38+CG41</f>
        <v>0</v>
      </c>
      <c r="CH37" s="31">
        <f t="shared" si="112"/>
        <v>0</v>
      </c>
      <c r="CI37" s="31">
        <f t="shared" si="112"/>
        <v>0</v>
      </c>
      <c r="CJ37" s="31">
        <f t="shared" si="112"/>
        <v>0</v>
      </c>
      <c r="CK37" s="31">
        <f t="shared" si="112"/>
        <v>0</v>
      </c>
      <c r="CL37" s="31">
        <f t="shared" si="112"/>
        <v>0</v>
      </c>
      <c r="CM37" s="31">
        <f t="shared" si="112"/>
        <v>0</v>
      </c>
      <c r="CN37" s="31">
        <f t="shared" si="112"/>
        <v>0</v>
      </c>
      <c r="CO37" s="31">
        <f t="shared" si="112"/>
        <v>0</v>
      </c>
      <c r="CP37" s="31">
        <f t="shared" si="112"/>
        <v>0</v>
      </c>
      <c r="CQ37" s="31"/>
    </row>
    <row r="38" spans="1:95" s="16" customFormat="1" ht="31.5" hidden="1" x14ac:dyDescent="0.25">
      <c r="A38" s="28" t="s">
        <v>122</v>
      </c>
      <c r="B38" s="29" t="s">
        <v>123</v>
      </c>
      <c r="C38" s="22" t="s">
        <v>89</v>
      </c>
      <c r="D38" s="31" t="s">
        <v>90</v>
      </c>
      <c r="E38" s="80" t="s">
        <v>90</v>
      </c>
      <c r="F38" s="80" t="s">
        <v>90</v>
      </c>
      <c r="G38" s="80" t="s">
        <v>90</v>
      </c>
      <c r="H38" s="31" t="s">
        <v>90</v>
      </c>
      <c r="I38" s="31" t="s">
        <v>90</v>
      </c>
      <c r="J38" s="31"/>
      <c r="K38" s="31">
        <f t="shared" ref="K38:BB38" si="113">SUM(K39:K40)</f>
        <v>0</v>
      </c>
      <c r="L38" s="31">
        <f t="shared" si="113"/>
        <v>0</v>
      </c>
      <c r="M38" s="31" t="s">
        <v>90</v>
      </c>
      <c r="N38" s="31">
        <f t="shared" si="113"/>
        <v>0</v>
      </c>
      <c r="O38" s="31">
        <f t="shared" si="113"/>
        <v>0</v>
      </c>
      <c r="P38" s="31">
        <f t="shared" si="113"/>
        <v>0</v>
      </c>
      <c r="Q38" s="31">
        <f t="shared" si="113"/>
        <v>0</v>
      </c>
      <c r="R38" s="31">
        <f t="shared" si="113"/>
        <v>0</v>
      </c>
      <c r="S38" s="31">
        <f t="shared" si="113"/>
        <v>0</v>
      </c>
      <c r="T38" s="31">
        <f t="shared" si="113"/>
        <v>0</v>
      </c>
      <c r="U38" s="31">
        <f t="shared" si="113"/>
        <v>0</v>
      </c>
      <c r="V38" s="31">
        <f t="shared" si="113"/>
        <v>0</v>
      </c>
      <c r="W38" s="31">
        <f t="shared" si="113"/>
        <v>0</v>
      </c>
      <c r="X38" s="31">
        <f t="shared" si="113"/>
        <v>0</v>
      </c>
      <c r="Y38" s="31">
        <f t="shared" si="113"/>
        <v>0</v>
      </c>
      <c r="Z38" s="31">
        <f t="shared" si="113"/>
        <v>0</v>
      </c>
      <c r="AA38" s="31">
        <f t="shared" si="113"/>
        <v>0</v>
      </c>
      <c r="AB38" s="31">
        <f t="shared" si="113"/>
        <v>0</v>
      </c>
      <c r="AC38" s="31">
        <f t="shared" si="113"/>
        <v>0</v>
      </c>
      <c r="AD38" s="31">
        <f t="shared" si="113"/>
        <v>0</v>
      </c>
      <c r="AE38" s="31">
        <f t="shared" si="113"/>
        <v>0</v>
      </c>
      <c r="AF38" s="31">
        <f t="shared" si="113"/>
        <v>0</v>
      </c>
      <c r="AG38" s="31">
        <f t="shared" si="113"/>
        <v>0</v>
      </c>
      <c r="AH38" s="31">
        <f t="shared" si="113"/>
        <v>0</v>
      </c>
      <c r="AI38" s="31">
        <f t="shared" si="113"/>
        <v>0</v>
      </c>
      <c r="AJ38" s="31">
        <f t="shared" si="113"/>
        <v>0</v>
      </c>
      <c r="AK38" s="31">
        <f t="shared" si="113"/>
        <v>0</v>
      </c>
      <c r="AL38" s="31">
        <f t="shared" si="113"/>
        <v>0</v>
      </c>
      <c r="AM38" s="31">
        <f t="shared" si="113"/>
        <v>0</v>
      </c>
      <c r="AN38" s="31">
        <f t="shared" si="113"/>
        <v>0</v>
      </c>
      <c r="AO38" s="31">
        <f t="shared" si="113"/>
        <v>0</v>
      </c>
      <c r="AP38" s="31">
        <f t="shared" si="113"/>
        <v>0</v>
      </c>
      <c r="AQ38" s="31">
        <f t="shared" si="113"/>
        <v>0</v>
      </c>
      <c r="AR38" s="31">
        <f t="shared" si="113"/>
        <v>0</v>
      </c>
      <c r="AS38" s="31">
        <f t="shared" si="113"/>
        <v>0</v>
      </c>
      <c r="AT38" s="31">
        <f t="shared" si="113"/>
        <v>0</v>
      </c>
      <c r="AU38" s="31">
        <f t="shared" si="113"/>
        <v>0</v>
      </c>
      <c r="AV38" s="31">
        <f t="shared" si="113"/>
        <v>0</v>
      </c>
      <c r="AW38" s="31">
        <f t="shared" si="113"/>
        <v>0</v>
      </c>
      <c r="AX38" s="31">
        <f t="shared" si="113"/>
        <v>0</v>
      </c>
      <c r="AY38" s="31">
        <f t="shared" si="113"/>
        <v>0</v>
      </c>
      <c r="AZ38" s="31">
        <f t="shared" si="113"/>
        <v>0</v>
      </c>
      <c r="BA38" s="31">
        <f t="shared" si="113"/>
        <v>0</v>
      </c>
      <c r="BB38" s="31">
        <f t="shared" si="113"/>
        <v>0</v>
      </c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>
        <f t="shared" ref="CG38:CP38" si="114">SUM(CG39:CG40)</f>
        <v>0</v>
      </c>
      <c r="CH38" s="31">
        <f t="shared" si="114"/>
        <v>0</v>
      </c>
      <c r="CI38" s="31">
        <f t="shared" si="114"/>
        <v>0</v>
      </c>
      <c r="CJ38" s="31">
        <f t="shared" si="114"/>
        <v>0</v>
      </c>
      <c r="CK38" s="31">
        <f t="shared" si="114"/>
        <v>0</v>
      </c>
      <c r="CL38" s="31">
        <f t="shared" si="114"/>
        <v>0</v>
      </c>
      <c r="CM38" s="31">
        <f t="shared" si="114"/>
        <v>0</v>
      </c>
      <c r="CN38" s="31">
        <f t="shared" si="114"/>
        <v>0</v>
      </c>
      <c r="CO38" s="31">
        <f t="shared" si="114"/>
        <v>0</v>
      </c>
      <c r="CP38" s="31">
        <f t="shared" si="114"/>
        <v>0</v>
      </c>
      <c r="CQ38" s="31"/>
    </row>
    <row r="39" spans="1:95" s="16" customFormat="1" hidden="1" x14ac:dyDescent="0.25">
      <c r="A39" s="26" t="s">
        <v>124</v>
      </c>
      <c r="B39" s="27"/>
      <c r="C39" s="26"/>
      <c r="D39" s="35"/>
      <c r="E39" s="82"/>
      <c r="F39" s="82"/>
      <c r="G39" s="82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6"/>
      <c r="AU39" s="36"/>
      <c r="AV39" s="36"/>
      <c r="AW39" s="36"/>
      <c r="AX39" s="36"/>
      <c r="AY39" s="36"/>
      <c r="AZ39" s="36"/>
      <c r="BA39" s="36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</row>
    <row r="40" spans="1:95" s="16" customFormat="1" hidden="1" x14ac:dyDescent="0.25">
      <c r="A40" s="26" t="s">
        <v>125</v>
      </c>
      <c r="B40" s="27"/>
      <c r="C40" s="26"/>
      <c r="D40" s="35"/>
      <c r="E40" s="82"/>
      <c r="F40" s="82"/>
      <c r="G40" s="82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6"/>
      <c r="AU40" s="36"/>
      <c r="AV40" s="36"/>
      <c r="AW40" s="36"/>
      <c r="AX40" s="36"/>
      <c r="AY40" s="36"/>
      <c r="AZ40" s="36"/>
      <c r="BA40" s="36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</row>
    <row r="41" spans="1:95" s="16" customFormat="1" ht="47.25" hidden="1" x14ac:dyDescent="0.25">
      <c r="A41" s="28" t="s">
        <v>126</v>
      </c>
      <c r="B41" s="29" t="s">
        <v>127</v>
      </c>
      <c r="C41" s="22" t="s">
        <v>89</v>
      </c>
      <c r="D41" s="31" t="s">
        <v>90</v>
      </c>
      <c r="E41" s="80" t="s">
        <v>90</v>
      </c>
      <c r="F41" s="80" t="s">
        <v>90</v>
      </c>
      <c r="G41" s="80" t="s">
        <v>90</v>
      </c>
      <c r="H41" s="31" t="s">
        <v>90</v>
      </c>
      <c r="I41" s="31" t="s">
        <v>90</v>
      </c>
      <c r="J41" s="31"/>
      <c r="K41" s="31">
        <f t="shared" ref="K41:BB41" si="115">SUM(K42:K43)</f>
        <v>0</v>
      </c>
      <c r="L41" s="31">
        <f t="shared" si="115"/>
        <v>0</v>
      </c>
      <c r="M41" s="31" t="s">
        <v>90</v>
      </c>
      <c r="N41" s="31">
        <f t="shared" si="115"/>
        <v>0</v>
      </c>
      <c r="O41" s="31">
        <f t="shared" si="115"/>
        <v>0</v>
      </c>
      <c r="P41" s="31">
        <f t="shared" si="115"/>
        <v>0</v>
      </c>
      <c r="Q41" s="31">
        <f t="shared" si="115"/>
        <v>0</v>
      </c>
      <c r="R41" s="31">
        <f t="shared" si="115"/>
        <v>0</v>
      </c>
      <c r="S41" s="31">
        <f t="shared" si="115"/>
        <v>0</v>
      </c>
      <c r="T41" s="31">
        <f t="shared" si="115"/>
        <v>0</v>
      </c>
      <c r="U41" s="31">
        <f t="shared" si="115"/>
        <v>0</v>
      </c>
      <c r="V41" s="31">
        <f t="shared" si="115"/>
        <v>0</v>
      </c>
      <c r="W41" s="31">
        <f t="shared" si="115"/>
        <v>0</v>
      </c>
      <c r="X41" s="31">
        <f t="shared" si="115"/>
        <v>0</v>
      </c>
      <c r="Y41" s="31">
        <f t="shared" si="115"/>
        <v>0</v>
      </c>
      <c r="Z41" s="31">
        <f t="shared" si="115"/>
        <v>0</v>
      </c>
      <c r="AA41" s="31">
        <f t="shared" si="115"/>
        <v>0</v>
      </c>
      <c r="AB41" s="31">
        <f t="shared" si="115"/>
        <v>0</v>
      </c>
      <c r="AC41" s="31">
        <f t="shared" si="115"/>
        <v>0</v>
      </c>
      <c r="AD41" s="31">
        <f t="shared" si="115"/>
        <v>0</v>
      </c>
      <c r="AE41" s="31">
        <f t="shared" si="115"/>
        <v>0</v>
      </c>
      <c r="AF41" s="31">
        <f t="shared" si="115"/>
        <v>0</v>
      </c>
      <c r="AG41" s="31">
        <f t="shared" si="115"/>
        <v>0</v>
      </c>
      <c r="AH41" s="31">
        <f t="shared" si="115"/>
        <v>0</v>
      </c>
      <c r="AI41" s="31">
        <f t="shared" si="115"/>
        <v>0</v>
      </c>
      <c r="AJ41" s="31">
        <f t="shared" si="115"/>
        <v>0</v>
      </c>
      <c r="AK41" s="31">
        <f t="shared" si="115"/>
        <v>0</v>
      </c>
      <c r="AL41" s="31">
        <f t="shared" si="115"/>
        <v>0</v>
      </c>
      <c r="AM41" s="31">
        <f t="shared" si="115"/>
        <v>0</v>
      </c>
      <c r="AN41" s="31">
        <f t="shared" si="115"/>
        <v>0</v>
      </c>
      <c r="AO41" s="31">
        <f t="shared" si="115"/>
        <v>0</v>
      </c>
      <c r="AP41" s="31">
        <f t="shared" si="115"/>
        <v>0</v>
      </c>
      <c r="AQ41" s="31">
        <f t="shared" si="115"/>
        <v>0</v>
      </c>
      <c r="AR41" s="31">
        <f t="shared" si="115"/>
        <v>0</v>
      </c>
      <c r="AS41" s="31">
        <f t="shared" si="115"/>
        <v>0</v>
      </c>
      <c r="AT41" s="31">
        <f t="shared" si="115"/>
        <v>0</v>
      </c>
      <c r="AU41" s="31">
        <f t="shared" si="115"/>
        <v>0</v>
      </c>
      <c r="AV41" s="31">
        <f t="shared" si="115"/>
        <v>0</v>
      </c>
      <c r="AW41" s="31">
        <f t="shared" si="115"/>
        <v>0</v>
      </c>
      <c r="AX41" s="31">
        <f t="shared" si="115"/>
        <v>0</v>
      </c>
      <c r="AY41" s="31">
        <f t="shared" si="115"/>
        <v>0</v>
      </c>
      <c r="AZ41" s="31">
        <f t="shared" si="115"/>
        <v>0</v>
      </c>
      <c r="BA41" s="31">
        <f t="shared" si="115"/>
        <v>0</v>
      </c>
      <c r="BB41" s="31">
        <f t="shared" si="115"/>
        <v>0</v>
      </c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>
        <f t="shared" ref="CG41:CP41" si="116">SUM(CG42:CG43)</f>
        <v>0</v>
      </c>
      <c r="CH41" s="31">
        <f t="shared" si="116"/>
        <v>0</v>
      </c>
      <c r="CI41" s="31">
        <f t="shared" si="116"/>
        <v>0</v>
      </c>
      <c r="CJ41" s="31">
        <f t="shared" si="116"/>
        <v>0</v>
      </c>
      <c r="CK41" s="31">
        <f t="shared" si="116"/>
        <v>0</v>
      </c>
      <c r="CL41" s="31">
        <f t="shared" si="116"/>
        <v>0</v>
      </c>
      <c r="CM41" s="31">
        <f t="shared" si="116"/>
        <v>0</v>
      </c>
      <c r="CN41" s="31">
        <f t="shared" si="116"/>
        <v>0</v>
      </c>
      <c r="CO41" s="31">
        <f t="shared" si="116"/>
        <v>0</v>
      </c>
      <c r="CP41" s="31">
        <f t="shared" si="116"/>
        <v>0</v>
      </c>
      <c r="CQ41" s="31"/>
    </row>
    <row r="42" spans="1:95" s="16" customFormat="1" hidden="1" x14ac:dyDescent="0.25">
      <c r="A42" s="26" t="s">
        <v>128</v>
      </c>
      <c r="B42" s="27"/>
      <c r="C42" s="26"/>
      <c r="D42" s="35"/>
      <c r="E42" s="82"/>
      <c r="F42" s="82"/>
      <c r="G42" s="82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6"/>
      <c r="AU42" s="36"/>
      <c r="AV42" s="36"/>
      <c r="AW42" s="36"/>
      <c r="AX42" s="36"/>
      <c r="AY42" s="36"/>
      <c r="AZ42" s="36"/>
      <c r="BA42" s="36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</row>
    <row r="43" spans="1:95" s="16" customFormat="1" hidden="1" x14ac:dyDescent="0.25">
      <c r="A43" s="26" t="s">
        <v>129</v>
      </c>
      <c r="B43" s="27"/>
      <c r="C43" s="26"/>
      <c r="D43" s="35"/>
      <c r="E43" s="82"/>
      <c r="F43" s="82"/>
      <c r="G43" s="82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6"/>
      <c r="AU43" s="36"/>
      <c r="AV43" s="36"/>
      <c r="AW43" s="36"/>
      <c r="AX43" s="36"/>
      <c r="AY43" s="36"/>
      <c r="AZ43" s="36"/>
      <c r="BA43" s="36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</row>
    <row r="44" spans="1:95" s="16" customFormat="1" ht="47.25" x14ac:dyDescent="0.25">
      <c r="A44" s="49" t="s">
        <v>130</v>
      </c>
      <c r="B44" s="50" t="s">
        <v>131</v>
      </c>
      <c r="C44" s="51" t="s">
        <v>89</v>
      </c>
      <c r="D44" s="52"/>
      <c r="E44" s="80"/>
      <c r="F44" s="80"/>
      <c r="G44" s="80"/>
      <c r="H44" s="31"/>
      <c r="I44" s="52">
        <f t="shared" ref="I44:X44" si="117">I45+I48+I51+I54+I57+I60+I63+I66</f>
        <v>14.396372</v>
      </c>
      <c r="J44" s="31"/>
      <c r="K44" s="52">
        <f t="shared" si="117"/>
        <v>0</v>
      </c>
      <c r="L44" s="52">
        <f t="shared" si="117"/>
        <v>10.696722400000001</v>
      </c>
      <c r="M44" s="31"/>
      <c r="N44" s="52">
        <f t="shared" si="117"/>
        <v>0</v>
      </c>
      <c r="O44" s="52">
        <f t="shared" si="117"/>
        <v>0</v>
      </c>
      <c r="P44" s="52">
        <f t="shared" si="117"/>
        <v>14.396372</v>
      </c>
      <c r="Q44" s="52">
        <f t="shared" si="117"/>
        <v>14.396372</v>
      </c>
      <c r="R44" s="52">
        <f t="shared" si="117"/>
        <v>10.696722400000001</v>
      </c>
      <c r="S44" s="52">
        <f t="shared" si="117"/>
        <v>10.696722400000001</v>
      </c>
      <c r="T44" s="52">
        <f t="shared" si="117"/>
        <v>14.396372</v>
      </c>
      <c r="U44" s="52">
        <f t="shared" si="117"/>
        <v>10.696722400000001</v>
      </c>
      <c r="V44" s="52">
        <f t="shared" si="117"/>
        <v>14.396372</v>
      </c>
      <c r="W44" s="52">
        <f t="shared" si="117"/>
        <v>10.562604</v>
      </c>
      <c r="X44" s="52">
        <f t="shared" si="117"/>
        <v>7.0417360000000002</v>
      </c>
      <c r="Y44" s="52">
        <f>Y45+Y48+Y51+Y54+Y57+Y60+Y63+Y66</f>
        <v>0.31290000000000001</v>
      </c>
      <c r="Z44" s="52">
        <f t="shared" ref="Z44:CK44" si="118">Z45+Z48+Z51+Z54+Z57+Z60+Z63+Z66</f>
        <v>0</v>
      </c>
      <c r="AA44" s="52">
        <f t="shared" si="118"/>
        <v>0</v>
      </c>
      <c r="AB44" s="52">
        <f t="shared" si="118"/>
        <v>0.31290000000000001</v>
      </c>
      <c r="AC44" s="52">
        <f t="shared" si="118"/>
        <v>0</v>
      </c>
      <c r="AD44" s="52">
        <f t="shared" si="118"/>
        <v>0.1345344</v>
      </c>
      <c r="AE44" s="52">
        <f t="shared" si="118"/>
        <v>0</v>
      </c>
      <c r="AF44" s="52">
        <f t="shared" si="118"/>
        <v>0</v>
      </c>
      <c r="AG44" s="52">
        <f t="shared" si="118"/>
        <v>0.1345344</v>
      </c>
      <c r="AH44" s="52">
        <f t="shared" si="118"/>
        <v>0</v>
      </c>
      <c r="AI44" s="52">
        <f t="shared" si="118"/>
        <v>0.31290000000000001</v>
      </c>
      <c r="AJ44" s="52">
        <f t="shared" si="118"/>
        <v>0</v>
      </c>
      <c r="AK44" s="52">
        <f t="shared" si="118"/>
        <v>0</v>
      </c>
      <c r="AL44" s="52">
        <f t="shared" si="118"/>
        <v>0.31290000000000001</v>
      </c>
      <c r="AM44" s="52">
        <f t="shared" si="118"/>
        <v>0</v>
      </c>
      <c r="AN44" s="52">
        <f t="shared" si="118"/>
        <v>0.1345344</v>
      </c>
      <c r="AO44" s="52">
        <f t="shared" si="118"/>
        <v>0</v>
      </c>
      <c r="AP44" s="52">
        <f t="shared" si="118"/>
        <v>0</v>
      </c>
      <c r="AQ44" s="52">
        <f t="shared" si="118"/>
        <v>0.1345344</v>
      </c>
      <c r="AR44" s="52">
        <f t="shared" si="118"/>
        <v>0</v>
      </c>
      <c r="AS44" s="52">
        <f t="shared" si="118"/>
        <v>3.5208680000000001</v>
      </c>
      <c r="AT44" s="52">
        <f t="shared" si="118"/>
        <v>0</v>
      </c>
      <c r="AU44" s="52">
        <f t="shared" si="118"/>
        <v>0</v>
      </c>
      <c r="AV44" s="52">
        <f t="shared" si="118"/>
        <v>3.5208680000000001</v>
      </c>
      <c r="AW44" s="52">
        <f t="shared" si="118"/>
        <v>0</v>
      </c>
      <c r="AX44" s="52">
        <f t="shared" si="118"/>
        <v>3.5204520000000001</v>
      </c>
      <c r="AY44" s="52">
        <f t="shared" si="118"/>
        <v>0</v>
      </c>
      <c r="AZ44" s="52">
        <f t="shared" si="118"/>
        <v>0</v>
      </c>
      <c r="BA44" s="52">
        <f t="shared" si="118"/>
        <v>3.5204520000000001</v>
      </c>
      <c r="BB44" s="52">
        <f t="shared" si="118"/>
        <v>0</v>
      </c>
      <c r="BC44" s="52">
        <f t="shared" si="118"/>
        <v>3.5208680000000001</v>
      </c>
      <c r="BD44" s="52">
        <f t="shared" si="118"/>
        <v>0</v>
      </c>
      <c r="BE44" s="52">
        <f t="shared" si="118"/>
        <v>0</v>
      </c>
      <c r="BF44" s="52">
        <f t="shared" si="118"/>
        <v>3.5208680000000001</v>
      </c>
      <c r="BG44" s="52">
        <f t="shared" si="118"/>
        <v>0</v>
      </c>
      <c r="BH44" s="52">
        <f t="shared" si="118"/>
        <v>3.5208680000000001</v>
      </c>
      <c r="BI44" s="52">
        <f t="shared" si="118"/>
        <v>0</v>
      </c>
      <c r="BJ44" s="52">
        <f t="shared" si="118"/>
        <v>0</v>
      </c>
      <c r="BK44" s="52">
        <f t="shared" si="118"/>
        <v>3.5208680000000001</v>
      </c>
      <c r="BL44" s="52">
        <f t="shared" si="118"/>
        <v>0</v>
      </c>
      <c r="BM44" s="52">
        <f t="shared" si="118"/>
        <v>3.5208680000000001</v>
      </c>
      <c r="BN44" s="52">
        <f t="shared" si="118"/>
        <v>0</v>
      </c>
      <c r="BO44" s="52">
        <f t="shared" si="118"/>
        <v>0</v>
      </c>
      <c r="BP44" s="52">
        <f t="shared" si="118"/>
        <v>3.5208680000000001</v>
      </c>
      <c r="BQ44" s="52">
        <f t="shared" si="118"/>
        <v>0</v>
      </c>
      <c r="BR44" s="52">
        <f t="shared" si="118"/>
        <v>3.5208680000000001</v>
      </c>
      <c r="BS44" s="52">
        <f t="shared" si="118"/>
        <v>0</v>
      </c>
      <c r="BT44" s="52">
        <f t="shared" si="118"/>
        <v>0</v>
      </c>
      <c r="BU44" s="52">
        <f t="shared" si="118"/>
        <v>3.5208680000000001</v>
      </c>
      <c r="BV44" s="52">
        <f t="shared" si="118"/>
        <v>0</v>
      </c>
      <c r="BW44" s="52">
        <f t="shared" si="118"/>
        <v>3.5208680000000001</v>
      </c>
      <c r="BX44" s="52">
        <f t="shared" si="118"/>
        <v>0</v>
      </c>
      <c r="BY44" s="52">
        <f t="shared" si="118"/>
        <v>0</v>
      </c>
      <c r="BZ44" s="52">
        <f t="shared" si="118"/>
        <v>3.5208680000000001</v>
      </c>
      <c r="CA44" s="52">
        <f>CA45</f>
        <v>0</v>
      </c>
      <c r="CB44" s="52">
        <f t="shared" ref="CB44:CF44" si="119">CB45</f>
        <v>0</v>
      </c>
      <c r="CC44" s="52">
        <f t="shared" si="119"/>
        <v>0</v>
      </c>
      <c r="CD44" s="52">
        <f t="shared" si="119"/>
        <v>0</v>
      </c>
      <c r="CE44" s="52">
        <f t="shared" si="119"/>
        <v>0</v>
      </c>
      <c r="CF44" s="52">
        <f t="shared" si="119"/>
        <v>0</v>
      </c>
      <c r="CG44" s="52">
        <f t="shared" si="118"/>
        <v>14.396372</v>
      </c>
      <c r="CH44" s="52">
        <f t="shared" si="118"/>
        <v>0</v>
      </c>
      <c r="CI44" s="52">
        <f t="shared" si="118"/>
        <v>0</v>
      </c>
      <c r="CJ44" s="52">
        <f t="shared" si="118"/>
        <v>14.396372</v>
      </c>
      <c r="CK44" s="52">
        <f t="shared" si="118"/>
        <v>0</v>
      </c>
      <c r="CL44" s="52">
        <f t="shared" ref="CL44:CP44" si="120">CL45+CL48+CL51+CL54+CL57+CL60+CL63+CL66</f>
        <v>10.696722400000001</v>
      </c>
      <c r="CM44" s="52">
        <f t="shared" si="120"/>
        <v>0</v>
      </c>
      <c r="CN44" s="52">
        <f t="shared" si="120"/>
        <v>0</v>
      </c>
      <c r="CO44" s="52">
        <f t="shared" si="120"/>
        <v>10.696722400000001</v>
      </c>
      <c r="CP44" s="52">
        <f t="shared" si="120"/>
        <v>0</v>
      </c>
      <c r="CQ44" s="31"/>
    </row>
    <row r="45" spans="1:95" s="16" customFormat="1" ht="47.25" x14ac:dyDescent="0.25">
      <c r="A45" s="49" t="s">
        <v>132</v>
      </c>
      <c r="B45" s="50" t="s">
        <v>133</v>
      </c>
      <c r="C45" s="51" t="s">
        <v>89</v>
      </c>
      <c r="D45" s="52"/>
      <c r="E45" s="80"/>
      <c r="F45" s="80"/>
      <c r="G45" s="80"/>
      <c r="H45" s="31"/>
      <c r="I45" s="52">
        <f t="shared" ref="I45:BV45" si="121">SUM(I46:I47)</f>
        <v>14.396372</v>
      </c>
      <c r="J45" s="31"/>
      <c r="K45" s="52">
        <f t="shared" si="121"/>
        <v>0</v>
      </c>
      <c r="L45" s="52">
        <f t="shared" si="121"/>
        <v>10.696722400000001</v>
      </c>
      <c r="M45" s="31"/>
      <c r="N45" s="52">
        <f t="shared" si="121"/>
        <v>0</v>
      </c>
      <c r="O45" s="52">
        <f t="shared" si="121"/>
        <v>0</v>
      </c>
      <c r="P45" s="52">
        <f t="shared" si="121"/>
        <v>14.396372</v>
      </c>
      <c r="Q45" s="52">
        <f t="shared" si="121"/>
        <v>14.396372</v>
      </c>
      <c r="R45" s="52">
        <f t="shared" si="121"/>
        <v>10.696722400000001</v>
      </c>
      <c r="S45" s="52">
        <f t="shared" si="121"/>
        <v>10.696722400000001</v>
      </c>
      <c r="T45" s="52">
        <f t="shared" si="121"/>
        <v>14.396372</v>
      </c>
      <c r="U45" s="52">
        <f t="shared" si="121"/>
        <v>10.696722400000001</v>
      </c>
      <c r="V45" s="52">
        <f t="shared" si="121"/>
        <v>14.396372</v>
      </c>
      <c r="W45" s="52">
        <f t="shared" si="121"/>
        <v>10.562604</v>
      </c>
      <c r="X45" s="52">
        <f t="shared" si="121"/>
        <v>7.0417360000000002</v>
      </c>
      <c r="Y45" s="52">
        <f t="shared" si="121"/>
        <v>0.31290000000000001</v>
      </c>
      <c r="Z45" s="52">
        <f t="shared" si="121"/>
        <v>0</v>
      </c>
      <c r="AA45" s="52">
        <f t="shared" si="121"/>
        <v>0</v>
      </c>
      <c r="AB45" s="52">
        <f t="shared" si="121"/>
        <v>0.31290000000000001</v>
      </c>
      <c r="AC45" s="52">
        <f t="shared" si="121"/>
        <v>0</v>
      </c>
      <c r="AD45" s="52">
        <f t="shared" si="121"/>
        <v>0.1345344</v>
      </c>
      <c r="AE45" s="52">
        <f t="shared" si="121"/>
        <v>0</v>
      </c>
      <c r="AF45" s="52">
        <f t="shared" si="121"/>
        <v>0</v>
      </c>
      <c r="AG45" s="52">
        <f t="shared" si="121"/>
        <v>0.1345344</v>
      </c>
      <c r="AH45" s="52">
        <f t="shared" si="121"/>
        <v>0</v>
      </c>
      <c r="AI45" s="52">
        <f t="shared" si="121"/>
        <v>0.31290000000000001</v>
      </c>
      <c r="AJ45" s="52">
        <f t="shared" si="121"/>
        <v>0</v>
      </c>
      <c r="AK45" s="52">
        <f t="shared" si="121"/>
        <v>0</v>
      </c>
      <c r="AL45" s="52">
        <f t="shared" si="121"/>
        <v>0.31290000000000001</v>
      </c>
      <c r="AM45" s="52">
        <f t="shared" si="121"/>
        <v>0</v>
      </c>
      <c r="AN45" s="52">
        <f t="shared" si="121"/>
        <v>0.1345344</v>
      </c>
      <c r="AO45" s="52">
        <f t="shared" si="121"/>
        <v>0</v>
      </c>
      <c r="AP45" s="52">
        <f t="shared" si="121"/>
        <v>0</v>
      </c>
      <c r="AQ45" s="52">
        <f t="shared" si="121"/>
        <v>0.1345344</v>
      </c>
      <c r="AR45" s="52">
        <f t="shared" si="121"/>
        <v>0</v>
      </c>
      <c r="AS45" s="52">
        <f t="shared" si="121"/>
        <v>3.5208680000000001</v>
      </c>
      <c r="AT45" s="52">
        <f t="shared" si="121"/>
        <v>0</v>
      </c>
      <c r="AU45" s="52">
        <f t="shared" si="121"/>
        <v>0</v>
      </c>
      <c r="AV45" s="52">
        <f t="shared" si="121"/>
        <v>3.5208680000000001</v>
      </c>
      <c r="AW45" s="52">
        <f t="shared" si="121"/>
        <v>0</v>
      </c>
      <c r="AX45" s="52">
        <f t="shared" si="121"/>
        <v>3.5204520000000001</v>
      </c>
      <c r="AY45" s="52">
        <f t="shared" si="121"/>
        <v>0</v>
      </c>
      <c r="AZ45" s="52">
        <f t="shared" si="121"/>
        <v>0</v>
      </c>
      <c r="BA45" s="52">
        <f t="shared" si="121"/>
        <v>3.5204520000000001</v>
      </c>
      <c r="BB45" s="52">
        <f t="shared" si="121"/>
        <v>0</v>
      </c>
      <c r="BC45" s="52">
        <f t="shared" si="121"/>
        <v>3.5208680000000001</v>
      </c>
      <c r="BD45" s="52">
        <f t="shared" si="121"/>
        <v>0</v>
      </c>
      <c r="BE45" s="52">
        <f t="shared" si="121"/>
        <v>0</v>
      </c>
      <c r="BF45" s="52">
        <f t="shared" si="121"/>
        <v>3.5208680000000001</v>
      </c>
      <c r="BG45" s="52">
        <f t="shared" si="121"/>
        <v>0</v>
      </c>
      <c r="BH45" s="52">
        <f t="shared" si="121"/>
        <v>3.5208680000000001</v>
      </c>
      <c r="BI45" s="52">
        <f t="shared" si="121"/>
        <v>0</v>
      </c>
      <c r="BJ45" s="52">
        <f t="shared" si="121"/>
        <v>0</v>
      </c>
      <c r="BK45" s="52">
        <f t="shared" si="121"/>
        <v>3.5208680000000001</v>
      </c>
      <c r="BL45" s="52">
        <f t="shared" si="121"/>
        <v>0</v>
      </c>
      <c r="BM45" s="52">
        <f t="shared" si="121"/>
        <v>3.5208680000000001</v>
      </c>
      <c r="BN45" s="52">
        <f t="shared" si="121"/>
        <v>0</v>
      </c>
      <c r="BO45" s="52">
        <f t="shared" si="121"/>
        <v>0</v>
      </c>
      <c r="BP45" s="52">
        <f t="shared" si="121"/>
        <v>3.5208680000000001</v>
      </c>
      <c r="BQ45" s="52">
        <f t="shared" si="121"/>
        <v>0</v>
      </c>
      <c r="BR45" s="52">
        <f t="shared" si="121"/>
        <v>3.5208680000000001</v>
      </c>
      <c r="BS45" s="52">
        <f t="shared" si="121"/>
        <v>0</v>
      </c>
      <c r="BT45" s="52">
        <f t="shared" si="121"/>
        <v>0</v>
      </c>
      <c r="BU45" s="52">
        <f t="shared" si="121"/>
        <v>3.5208680000000001</v>
      </c>
      <c r="BV45" s="52">
        <f t="shared" si="121"/>
        <v>0</v>
      </c>
      <c r="BW45" s="52">
        <f t="shared" ref="BW45:CP45" si="122">SUM(BW46:BW47)</f>
        <v>3.5208680000000001</v>
      </c>
      <c r="BX45" s="52">
        <f t="shared" si="122"/>
        <v>0</v>
      </c>
      <c r="BY45" s="52">
        <f t="shared" si="122"/>
        <v>0</v>
      </c>
      <c r="BZ45" s="52">
        <f t="shared" si="122"/>
        <v>3.5208680000000001</v>
      </c>
      <c r="CA45" s="52">
        <f t="shared" si="122"/>
        <v>0</v>
      </c>
      <c r="CB45" s="52">
        <f t="shared" si="122"/>
        <v>0</v>
      </c>
      <c r="CC45" s="52">
        <f t="shared" si="122"/>
        <v>0</v>
      </c>
      <c r="CD45" s="52">
        <f t="shared" si="122"/>
        <v>0</v>
      </c>
      <c r="CE45" s="52">
        <f t="shared" si="122"/>
        <v>0</v>
      </c>
      <c r="CF45" s="52">
        <f t="shared" si="122"/>
        <v>0</v>
      </c>
      <c r="CG45" s="52">
        <f t="shared" si="122"/>
        <v>14.396372</v>
      </c>
      <c r="CH45" s="52">
        <f t="shared" si="122"/>
        <v>0</v>
      </c>
      <c r="CI45" s="52">
        <f t="shared" si="122"/>
        <v>0</v>
      </c>
      <c r="CJ45" s="52">
        <f t="shared" si="122"/>
        <v>14.396372</v>
      </c>
      <c r="CK45" s="52">
        <f t="shared" si="122"/>
        <v>0</v>
      </c>
      <c r="CL45" s="52">
        <f t="shared" si="122"/>
        <v>10.696722400000001</v>
      </c>
      <c r="CM45" s="52">
        <f t="shared" si="122"/>
        <v>0</v>
      </c>
      <c r="CN45" s="52">
        <f t="shared" si="122"/>
        <v>0</v>
      </c>
      <c r="CO45" s="52">
        <f t="shared" si="122"/>
        <v>10.696722400000001</v>
      </c>
      <c r="CP45" s="52">
        <f t="shared" si="122"/>
        <v>0</v>
      </c>
      <c r="CQ45" s="31"/>
    </row>
    <row r="46" spans="1:95" s="18" customFormat="1" ht="94.5" x14ac:dyDescent="0.25">
      <c r="A46" s="47" t="s">
        <v>132</v>
      </c>
      <c r="B46" s="45" t="s">
        <v>134</v>
      </c>
      <c r="C46" s="47" t="s">
        <v>135</v>
      </c>
      <c r="D46" s="48" t="s">
        <v>196</v>
      </c>
      <c r="E46" s="84" t="s">
        <v>136</v>
      </c>
      <c r="F46" s="84" t="s">
        <v>119</v>
      </c>
      <c r="G46" s="83">
        <v>2023</v>
      </c>
      <c r="H46" s="48" t="s">
        <v>90</v>
      </c>
      <c r="I46" s="48">
        <f>AL46+AV46+BF46+BP46+BZ46</f>
        <v>14.396372</v>
      </c>
      <c r="J46" s="70" t="s">
        <v>203</v>
      </c>
      <c r="K46" s="48" t="str">
        <f>H46</f>
        <v>нд</v>
      </c>
      <c r="L46" s="48">
        <f>AQ46+BA46+BK46+BU46+CE46</f>
        <v>10.696722400000001</v>
      </c>
      <c r="M46" s="70" t="s">
        <v>203</v>
      </c>
      <c r="N46" s="48">
        <v>0</v>
      </c>
      <c r="O46" s="48">
        <v>0</v>
      </c>
      <c r="P46" s="48">
        <f>I46</f>
        <v>14.396372</v>
      </c>
      <c r="Q46" s="48">
        <f>P46</f>
        <v>14.396372</v>
      </c>
      <c r="R46" s="48">
        <f>L46</f>
        <v>10.696722400000001</v>
      </c>
      <c r="S46" s="48">
        <f>R46</f>
        <v>10.696722400000001</v>
      </c>
      <c r="T46" s="48">
        <f>I46</f>
        <v>14.396372</v>
      </c>
      <c r="U46" s="48">
        <f>L46</f>
        <v>10.696722400000001</v>
      </c>
      <c r="V46" s="48">
        <f>T46</f>
        <v>14.396372</v>
      </c>
      <c r="W46" s="48">
        <f>BC46+BM46+BW46</f>
        <v>10.562604</v>
      </c>
      <c r="X46" s="48">
        <f>BH46+BR46+CB46</f>
        <v>7.0417360000000002</v>
      </c>
      <c r="Y46" s="48">
        <f>AI46</f>
        <v>0.31290000000000001</v>
      </c>
      <c r="Z46" s="48">
        <f t="shared" ref="Z46:AA46" si="123">AJ46</f>
        <v>0</v>
      </c>
      <c r="AA46" s="48">
        <f t="shared" si="123"/>
        <v>0</v>
      </c>
      <c r="AB46" s="48">
        <f t="shared" ref="AB46" si="124">AL46</f>
        <v>0.31290000000000001</v>
      </c>
      <c r="AC46" s="48">
        <f t="shared" ref="AC46" si="125">AM46</f>
        <v>0</v>
      </c>
      <c r="AD46" s="48">
        <f>AG46</f>
        <v>0.1345344</v>
      </c>
      <c r="AE46" s="48">
        <f t="shared" ref="AE46" si="126">AO46</f>
        <v>0</v>
      </c>
      <c r="AF46" s="48">
        <f t="shared" ref="AF46" si="127">AP46</f>
        <v>0</v>
      </c>
      <c r="AG46" s="48">
        <f>134534.4/1000000</f>
        <v>0.1345344</v>
      </c>
      <c r="AH46" s="48">
        <f t="shared" ref="AH46" si="128">AR46</f>
        <v>0</v>
      </c>
      <c r="AI46" s="48">
        <f>312900/1000000</f>
        <v>0.31290000000000001</v>
      </c>
      <c r="AJ46" s="48">
        <v>0</v>
      </c>
      <c r="AK46" s="48">
        <v>0</v>
      </c>
      <c r="AL46" s="48">
        <f>312900/1000000</f>
        <v>0.31290000000000001</v>
      </c>
      <c r="AM46" s="48">
        <v>0</v>
      </c>
      <c r="AN46" s="48">
        <f>SUM(AO46:AR46)</f>
        <v>0.1345344</v>
      </c>
      <c r="AO46" s="48">
        <v>0</v>
      </c>
      <c r="AP46" s="48">
        <v>0</v>
      </c>
      <c r="AQ46" s="48">
        <f>134534.4/1000000</f>
        <v>0.1345344</v>
      </c>
      <c r="AR46" s="48">
        <v>0</v>
      </c>
      <c r="AS46" s="48">
        <f>3520868/1000000</f>
        <v>3.5208680000000001</v>
      </c>
      <c r="AT46" s="71">
        <v>0</v>
      </c>
      <c r="AU46" s="71">
        <v>0</v>
      </c>
      <c r="AV46" s="71">
        <f>3520868/1000000</f>
        <v>3.5208680000000001</v>
      </c>
      <c r="AW46" s="71">
        <v>0</v>
      </c>
      <c r="AX46" s="71">
        <f>SUM(AY46:BB46)</f>
        <v>3.5204520000000001</v>
      </c>
      <c r="AY46" s="71">
        <v>0</v>
      </c>
      <c r="AZ46" s="71">
        <v>0</v>
      </c>
      <c r="BA46" s="71">
        <v>3.5204520000000001</v>
      </c>
      <c r="BB46" s="71">
        <v>0</v>
      </c>
      <c r="BC46" s="48">
        <f>3520868/1000000</f>
        <v>3.5208680000000001</v>
      </c>
      <c r="BD46" s="48">
        <v>0</v>
      </c>
      <c r="BE46" s="48">
        <v>0</v>
      </c>
      <c r="BF46" s="48">
        <f>3520868/1000000</f>
        <v>3.5208680000000001</v>
      </c>
      <c r="BG46" s="48">
        <v>0</v>
      </c>
      <c r="BH46" s="48">
        <f>3520868/1000000</f>
        <v>3.5208680000000001</v>
      </c>
      <c r="BI46" s="48">
        <v>0</v>
      </c>
      <c r="BJ46" s="48">
        <v>0</v>
      </c>
      <c r="BK46" s="48">
        <f>3520868/1000000</f>
        <v>3.5208680000000001</v>
      </c>
      <c r="BL46" s="48">
        <v>0</v>
      </c>
      <c r="BM46" s="48">
        <f>3520868/1000000</f>
        <v>3.5208680000000001</v>
      </c>
      <c r="BN46" s="48">
        <v>0</v>
      </c>
      <c r="BO46" s="48">
        <v>0</v>
      </c>
      <c r="BP46" s="48">
        <f>3520868/1000000</f>
        <v>3.5208680000000001</v>
      </c>
      <c r="BQ46" s="48">
        <v>0</v>
      </c>
      <c r="BR46" s="48">
        <f>3520868/1000000</f>
        <v>3.5208680000000001</v>
      </c>
      <c r="BS46" s="48">
        <v>0</v>
      </c>
      <c r="BT46" s="48">
        <v>0</v>
      </c>
      <c r="BU46" s="48">
        <f>3520868/1000000</f>
        <v>3.5208680000000001</v>
      </c>
      <c r="BV46" s="48">
        <v>0</v>
      </c>
      <c r="BW46" s="48">
        <f>3520868/1000000</f>
        <v>3.5208680000000001</v>
      </c>
      <c r="BX46" s="48">
        <v>0</v>
      </c>
      <c r="BY46" s="48">
        <v>0</v>
      </c>
      <c r="BZ46" s="48">
        <f>3520868/1000000</f>
        <v>3.5208680000000001</v>
      </c>
      <c r="CA46" s="48">
        <v>0</v>
      </c>
      <c r="CB46" s="48">
        <f>SUM(CC46:CF46)</f>
        <v>0</v>
      </c>
      <c r="CC46" s="48">
        <v>0</v>
      </c>
      <c r="CD46" s="48">
        <v>0</v>
      </c>
      <c r="CE46" s="48">
        <v>0</v>
      </c>
      <c r="CF46" s="48">
        <v>0</v>
      </c>
      <c r="CG46" s="48">
        <f>SUM(CH46:CK46)</f>
        <v>14.396372</v>
      </c>
      <c r="CH46" s="48">
        <v>0</v>
      </c>
      <c r="CI46" s="48">
        <v>0</v>
      </c>
      <c r="CJ46" s="48">
        <f>AL46+AV46+BF46+BP46+BZ46</f>
        <v>14.396372</v>
      </c>
      <c r="CK46" s="48">
        <v>0</v>
      </c>
      <c r="CL46" s="48">
        <f>SUM(CM46:CP46)</f>
        <v>10.696722400000001</v>
      </c>
      <c r="CM46" s="48">
        <v>0</v>
      </c>
      <c r="CN46" s="48">
        <v>0</v>
      </c>
      <c r="CO46" s="48">
        <f>AQ46+BA46+BK46+BU46+CE46</f>
        <v>10.696722400000001</v>
      </c>
      <c r="CP46" s="48">
        <v>0</v>
      </c>
      <c r="CQ46" s="48" t="s">
        <v>206</v>
      </c>
    </row>
    <row r="47" spans="1:95" s="16" customFormat="1" hidden="1" x14ac:dyDescent="0.25">
      <c r="A47" s="47" t="s">
        <v>137</v>
      </c>
      <c r="B47" s="45"/>
      <c r="C47" s="47"/>
      <c r="D47" s="48"/>
      <c r="E47" s="82"/>
      <c r="F47" s="82"/>
      <c r="G47" s="82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6"/>
      <c r="AU47" s="36"/>
      <c r="AV47" s="36"/>
      <c r="AW47" s="36"/>
      <c r="AX47" s="36"/>
      <c r="AY47" s="36"/>
      <c r="AZ47" s="36"/>
      <c r="BA47" s="36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1" t="s">
        <v>90</v>
      </c>
      <c r="CB47" s="31" t="s">
        <v>90</v>
      </c>
      <c r="CC47" s="31" t="s">
        <v>90</v>
      </c>
      <c r="CD47" s="31" t="s">
        <v>90</v>
      </c>
      <c r="CE47" s="31" t="s">
        <v>90</v>
      </c>
      <c r="CF47" s="31" t="s">
        <v>90</v>
      </c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</row>
    <row r="48" spans="1:95" s="16" customFormat="1" ht="51" hidden="1" customHeight="1" x14ac:dyDescent="0.25">
      <c r="A48" s="49" t="s">
        <v>138</v>
      </c>
      <c r="B48" s="50" t="s">
        <v>139</v>
      </c>
      <c r="C48" s="51" t="s">
        <v>89</v>
      </c>
      <c r="D48" s="52" t="s">
        <v>90</v>
      </c>
      <c r="E48" s="80" t="s">
        <v>90</v>
      </c>
      <c r="F48" s="80" t="s">
        <v>90</v>
      </c>
      <c r="G48" s="80" t="s">
        <v>90</v>
      </c>
      <c r="H48" s="31">
        <f t="shared" ref="H48:BB48" si="129">SUM(H49:H50)</f>
        <v>0</v>
      </c>
      <c r="I48" s="31">
        <f t="shared" si="129"/>
        <v>0</v>
      </c>
      <c r="J48" s="31" t="s">
        <v>90</v>
      </c>
      <c r="K48" s="31">
        <f t="shared" si="129"/>
        <v>0</v>
      </c>
      <c r="L48" s="31">
        <f t="shared" si="129"/>
        <v>0</v>
      </c>
      <c r="M48" s="31" t="s">
        <v>90</v>
      </c>
      <c r="N48" s="31">
        <f t="shared" si="129"/>
        <v>0</v>
      </c>
      <c r="O48" s="31">
        <f t="shared" si="129"/>
        <v>0</v>
      </c>
      <c r="P48" s="31">
        <f t="shared" si="129"/>
        <v>0</v>
      </c>
      <c r="Q48" s="31">
        <f t="shared" si="129"/>
        <v>0</v>
      </c>
      <c r="R48" s="31">
        <f t="shared" si="129"/>
        <v>0</v>
      </c>
      <c r="S48" s="31">
        <f t="shared" si="129"/>
        <v>0</v>
      </c>
      <c r="T48" s="31">
        <f t="shared" si="129"/>
        <v>0</v>
      </c>
      <c r="U48" s="31">
        <f t="shared" si="129"/>
        <v>0</v>
      </c>
      <c r="V48" s="31">
        <f t="shared" si="129"/>
        <v>0</v>
      </c>
      <c r="W48" s="31">
        <f t="shared" si="129"/>
        <v>0</v>
      </c>
      <c r="X48" s="31">
        <f t="shared" si="129"/>
        <v>0</v>
      </c>
      <c r="Y48" s="31">
        <f t="shared" si="129"/>
        <v>0</v>
      </c>
      <c r="Z48" s="31">
        <f t="shared" si="129"/>
        <v>0</v>
      </c>
      <c r="AA48" s="31">
        <f t="shared" si="129"/>
        <v>0</v>
      </c>
      <c r="AB48" s="31">
        <f t="shared" si="129"/>
        <v>0</v>
      </c>
      <c r="AC48" s="31">
        <f t="shared" si="129"/>
        <v>0</v>
      </c>
      <c r="AD48" s="31">
        <f t="shared" si="129"/>
        <v>0</v>
      </c>
      <c r="AE48" s="31">
        <f t="shared" si="129"/>
        <v>0</v>
      </c>
      <c r="AF48" s="31">
        <f t="shared" si="129"/>
        <v>0</v>
      </c>
      <c r="AG48" s="31">
        <f t="shared" si="129"/>
        <v>0</v>
      </c>
      <c r="AH48" s="31">
        <f t="shared" si="129"/>
        <v>0</v>
      </c>
      <c r="AI48" s="31">
        <f t="shared" si="129"/>
        <v>0</v>
      </c>
      <c r="AJ48" s="31">
        <f t="shared" si="129"/>
        <v>0</v>
      </c>
      <c r="AK48" s="31">
        <f t="shared" si="129"/>
        <v>0</v>
      </c>
      <c r="AL48" s="31">
        <f t="shared" si="129"/>
        <v>0</v>
      </c>
      <c r="AM48" s="31">
        <f t="shared" si="129"/>
        <v>0</v>
      </c>
      <c r="AN48" s="31">
        <f t="shared" si="129"/>
        <v>0</v>
      </c>
      <c r="AO48" s="31">
        <f t="shared" si="129"/>
        <v>0</v>
      </c>
      <c r="AP48" s="31">
        <f t="shared" si="129"/>
        <v>0</v>
      </c>
      <c r="AQ48" s="31">
        <f t="shared" si="129"/>
        <v>0</v>
      </c>
      <c r="AR48" s="31">
        <f t="shared" si="129"/>
        <v>0</v>
      </c>
      <c r="AS48" s="31">
        <f t="shared" si="129"/>
        <v>0</v>
      </c>
      <c r="AT48" s="31">
        <f t="shared" si="129"/>
        <v>0</v>
      </c>
      <c r="AU48" s="31">
        <f t="shared" si="129"/>
        <v>0</v>
      </c>
      <c r="AV48" s="31">
        <f t="shared" si="129"/>
        <v>0</v>
      </c>
      <c r="AW48" s="31">
        <f t="shared" si="129"/>
        <v>0</v>
      </c>
      <c r="AX48" s="31">
        <f t="shared" si="129"/>
        <v>0</v>
      </c>
      <c r="AY48" s="31">
        <f t="shared" si="129"/>
        <v>0</v>
      </c>
      <c r="AZ48" s="31">
        <f t="shared" si="129"/>
        <v>0</v>
      </c>
      <c r="BA48" s="31">
        <f t="shared" si="129"/>
        <v>0</v>
      </c>
      <c r="BB48" s="31">
        <f t="shared" si="129"/>
        <v>0</v>
      </c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 t="s">
        <v>90</v>
      </c>
      <c r="CB48" s="31" t="s">
        <v>90</v>
      </c>
      <c r="CC48" s="31" t="s">
        <v>90</v>
      </c>
      <c r="CD48" s="31" t="s">
        <v>90</v>
      </c>
      <c r="CE48" s="31" t="s">
        <v>90</v>
      </c>
      <c r="CF48" s="31" t="s">
        <v>90</v>
      </c>
      <c r="CG48" s="31">
        <f t="shared" ref="CG48:CP48" si="130">SUM(CG49:CG50)</f>
        <v>0</v>
      </c>
      <c r="CH48" s="31">
        <f t="shared" si="130"/>
        <v>0</v>
      </c>
      <c r="CI48" s="31">
        <f t="shared" si="130"/>
        <v>0</v>
      </c>
      <c r="CJ48" s="31">
        <f t="shared" si="130"/>
        <v>0</v>
      </c>
      <c r="CK48" s="31">
        <f t="shared" si="130"/>
        <v>0</v>
      </c>
      <c r="CL48" s="31">
        <f t="shared" si="130"/>
        <v>0</v>
      </c>
      <c r="CM48" s="31">
        <f t="shared" si="130"/>
        <v>0</v>
      </c>
      <c r="CN48" s="31">
        <f t="shared" si="130"/>
        <v>0</v>
      </c>
      <c r="CO48" s="31">
        <f t="shared" si="130"/>
        <v>0</v>
      </c>
      <c r="CP48" s="31">
        <f t="shared" si="130"/>
        <v>0</v>
      </c>
      <c r="CQ48" s="31"/>
    </row>
    <row r="49" spans="1:95" s="16" customFormat="1" hidden="1" x14ac:dyDescent="0.25">
      <c r="A49" s="47" t="s">
        <v>140</v>
      </c>
      <c r="B49" s="45"/>
      <c r="C49" s="47"/>
      <c r="D49" s="48"/>
      <c r="E49" s="82"/>
      <c r="F49" s="82"/>
      <c r="G49" s="82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6"/>
      <c r="AU49" s="36"/>
      <c r="AV49" s="36"/>
      <c r="AW49" s="36"/>
      <c r="AX49" s="36"/>
      <c r="AY49" s="36"/>
      <c r="AZ49" s="36"/>
      <c r="BA49" s="36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1" t="s">
        <v>90</v>
      </c>
      <c r="CB49" s="31" t="s">
        <v>90</v>
      </c>
      <c r="CC49" s="31" t="s">
        <v>90</v>
      </c>
      <c r="CD49" s="31" t="s">
        <v>90</v>
      </c>
      <c r="CE49" s="31" t="s">
        <v>90</v>
      </c>
      <c r="CF49" s="31" t="s">
        <v>90</v>
      </c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</row>
    <row r="50" spans="1:95" s="16" customFormat="1" hidden="1" x14ac:dyDescent="0.25">
      <c r="A50" s="47" t="s">
        <v>141</v>
      </c>
      <c r="B50" s="45"/>
      <c r="C50" s="47"/>
      <c r="D50" s="48"/>
      <c r="E50" s="82"/>
      <c r="F50" s="82"/>
      <c r="G50" s="82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6"/>
      <c r="AU50" s="36"/>
      <c r="AV50" s="36"/>
      <c r="AW50" s="36"/>
      <c r="AX50" s="36"/>
      <c r="AY50" s="36"/>
      <c r="AZ50" s="36"/>
      <c r="BA50" s="36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1" t="s">
        <v>90</v>
      </c>
      <c r="CB50" s="31" t="s">
        <v>90</v>
      </c>
      <c r="CC50" s="31" t="s">
        <v>90</v>
      </c>
      <c r="CD50" s="31" t="s">
        <v>90</v>
      </c>
      <c r="CE50" s="31" t="s">
        <v>90</v>
      </c>
      <c r="CF50" s="31" t="s">
        <v>90</v>
      </c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</row>
    <row r="51" spans="1:95" s="16" customFormat="1" ht="50.25" hidden="1" customHeight="1" x14ac:dyDescent="0.25">
      <c r="A51" s="49" t="s">
        <v>142</v>
      </c>
      <c r="B51" s="50" t="s">
        <v>143</v>
      </c>
      <c r="C51" s="51" t="s">
        <v>89</v>
      </c>
      <c r="D51" s="52" t="s">
        <v>90</v>
      </c>
      <c r="E51" s="80" t="s">
        <v>90</v>
      </c>
      <c r="F51" s="80" t="s">
        <v>90</v>
      </c>
      <c r="G51" s="80" t="s">
        <v>90</v>
      </c>
      <c r="H51" s="31">
        <f t="shared" ref="H51:BB51" si="131">SUM(H52:H53)</f>
        <v>0</v>
      </c>
      <c r="I51" s="31">
        <f t="shared" si="131"/>
        <v>0</v>
      </c>
      <c r="J51" s="31" t="s">
        <v>90</v>
      </c>
      <c r="K51" s="31">
        <f t="shared" si="131"/>
        <v>0</v>
      </c>
      <c r="L51" s="31">
        <f t="shared" si="131"/>
        <v>0</v>
      </c>
      <c r="M51" s="31" t="s">
        <v>90</v>
      </c>
      <c r="N51" s="31">
        <f t="shared" si="131"/>
        <v>0</v>
      </c>
      <c r="O51" s="31">
        <f t="shared" si="131"/>
        <v>0</v>
      </c>
      <c r="P51" s="31">
        <f t="shared" si="131"/>
        <v>0</v>
      </c>
      <c r="Q51" s="31">
        <f t="shared" si="131"/>
        <v>0</v>
      </c>
      <c r="R51" s="31">
        <f t="shared" si="131"/>
        <v>0</v>
      </c>
      <c r="S51" s="31">
        <f t="shared" si="131"/>
        <v>0</v>
      </c>
      <c r="T51" s="31">
        <f t="shared" si="131"/>
        <v>0</v>
      </c>
      <c r="U51" s="31">
        <f t="shared" si="131"/>
        <v>0</v>
      </c>
      <c r="V51" s="31">
        <f t="shared" si="131"/>
        <v>0</v>
      </c>
      <c r="W51" s="31">
        <f t="shared" si="131"/>
        <v>0</v>
      </c>
      <c r="X51" s="31">
        <f t="shared" si="131"/>
        <v>0</v>
      </c>
      <c r="Y51" s="31">
        <f t="shared" si="131"/>
        <v>0</v>
      </c>
      <c r="Z51" s="31">
        <f t="shared" si="131"/>
        <v>0</v>
      </c>
      <c r="AA51" s="31">
        <f t="shared" si="131"/>
        <v>0</v>
      </c>
      <c r="AB51" s="31">
        <f t="shared" si="131"/>
        <v>0</v>
      </c>
      <c r="AC51" s="31">
        <f t="shared" si="131"/>
        <v>0</v>
      </c>
      <c r="AD51" s="31">
        <f t="shared" si="131"/>
        <v>0</v>
      </c>
      <c r="AE51" s="31">
        <f t="shared" si="131"/>
        <v>0</v>
      </c>
      <c r="AF51" s="31">
        <f t="shared" si="131"/>
        <v>0</v>
      </c>
      <c r="AG51" s="31">
        <f t="shared" si="131"/>
        <v>0</v>
      </c>
      <c r="AH51" s="31">
        <f t="shared" si="131"/>
        <v>0</v>
      </c>
      <c r="AI51" s="31">
        <f t="shared" si="131"/>
        <v>0</v>
      </c>
      <c r="AJ51" s="31">
        <f t="shared" si="131"/>
        <v>0</v>
      </c>
      <c r="AK51" s="31">
        <f t="shared" si="131"/>
        <v>0</v>
      </c>
      <c r="AL51" s="31">
        <f t="shared" si="131"/>
        <v>0</v>
      </c>
      <c r="AM51" s="31">
        <f t="shared" si="131"/>
        <v>0</v>
      </c>
      <c r="AN51" s="31">
        <f t="shared" si="131"/>
        <v>0</v>
      </c>
      <c r="AO51" s="31">
        <f t="shared" si="131"/>
        <v>0</v>
      </c>
      <c r="AP51" s="31">
        <f t="shared" si="131"/>
        <v>0</v>
      </c>
      <c r="AQ51" s="31">
        <f t="shared" si="131"/>
        <v>0</v>
      </c>
      <c r="AR51" s="31">
        <f t="shared" si="131"/>
        <v>0</v>
      </c>
      <c r="AS51" s="31">
        <f t="shared" si="131"/>
        <v>0</v>
      </c>
      <c r="AT51" s="31">
        <f t="shared" si="131"/>
        <v>0</v>
      </c>
      <c r="AU51" s="31">
        <f t="shared" si="131"/>
        <v>0</v>
      </c>
      <c r="AV51" s="31">
        <f t="shared" si="131"/>
        <v>0</v>
      </c>
      <c r="AW51" s="31">
        <f t="shared" si="131"/>
        <v>0</v>
      </c>
      <c r="AX51" s="31">
        <f t="shared" si="131"/>
        <v>0</v>
      </c>
      <c r="AY51" s="31">
        <f t="shared" si="131"/>
        <v>0</v>
      </c>
      <c r="AZ51" s="31">
        <f t="shared" si="131"/>
        <v>0</v>
      </c>
      <c r="BA51" s="31">
        <f t="shared" si="131"/>
        <v>0</v>
      </c>
      <c r="BB51" s="31">
        <f t="shared" si="131"/>
        <v>0</v>
      </c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 t="s">
        <v>90</v>
      </c>
      <c r="CB51" s="31" t="s">
        <v>90</v>
      </c>
      <c r="CC51" s="31" t="s">
        <v>90</v>
      </c>
      <c r="CD51" s="31" t="s">
        <v>90</v>
      </c>
      <c r="CE51" s="31" t="s">
        <v>90</v>
      </c>
      <c r="CF51" s="31" t="s">
        <v>90</v>
      </c>
      <c r="CG51" s="31">
        <f t="shared" ref="CG51:CP51" si="132">SUM(CG52:CG53)</f>
        <v>0</v>
      </c>
      <c r="CH51" s="31">
        <f t="shared" si="132"/>
        <v>0</v>
      </c>
      <c r="CI51" s="31">
        <f t="shared" si="132"/>
        <v>0</v>
      </c>
      <c r="CJ51" s="31">
        <f t="shared" si="132"/>
        <v>0</v>
      </c>
      <c r="CK51" s="31">
        <f t="shared" si="132"/>
        <v>0</v>
      </c>
      <c r="CL51" s="31">
        <f t="shared" si="132"/>
        <v>0</v>
      </c>
      <c r="CM51" s="31">
        <f t="shared" si="132"/>
        <v>0</v>
      </c>
      <c r="CN51" s="31">
        <f t="shared" si="132"/>
        <v>0</v>
      </c>
      <c r="CO51" s="31">
        <f t="shared" si="132"/>
        <v>0</v>
      </c>
      <c r="CP51" s="31">
        <f t="shared" si="132"/>
        <v>0</v>
      </c>
      <c r="CQ51" s="31"/>
    </row>
    <row r="52" spans="1:95" s="16" customFormat="1" hidden="1" x14ac:dyDescent="0.25">
      <c r="A52" s="47" t="s">
        <v>144</v>
      </c>
      <c r="B52" s="45"/>
      <c r="C52" s="47"/>
      <c r="D52" s="48"/>
      <c r="E52" s="82"/>
      <c r="F52" s="82"/>
      <c r="G52" s="82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6"/>
      <c r="AU52" s="36"/>
      <c r="AV52" s="36"/>
      <c r="AW52" s="36"/>
      <c r="AX52" s="36"/>
      <c r="AY52" s="36"/>
      <c r="AZ52" s="36"/>
      <c r="BA52" s="36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1" t="s">
        <v>90</v>
      </c>
      <c r="CB52" s="31" t="s">
        <v>90</v>
      </c>
      <c r="CC52" s="31" t="s">
        <v>90</v>
      </c>
      <c r="CD52" s="31" t="s">
        <v>90</v>
      </c>
      <c r="CE52" s="31" t="s">
        <v>90</v>
      </c>
      <c r="CF52" s="31" t="s">
        <v>90</v>
      </c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</row>
    <row r="53" spans="1:95" s="16" customFormat="1" hidden="1" x14ac:dyDescent="0.25">
      <c r="A53" s="47" t="s">
        <v>145</v>
      </c>
      <c r="B53" s="45"/>
      <c r="C53" s="47"/>
      <c r="D53" s="48"/>
      <c r="E53" s="82"/>
      <c r="F53" s="82"/>
      <c r="G53" s="82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6"/>
      <c r="AU53" s="36"/>
      <c r="AV53" s="36"/>
      <c r="AW53" s="36"/>
      <c r="AX53" s="36"/>
      <c r="AY53" s="36"/>
      <c r="AZ53" s="36"/>
      <c r="BA53" s="36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1" t="s">
        <v>90</v>
      </c>
      <c r="CB53" s="31" t="s">
        <v>90</v>
      </c>
      <c r="CC53" s="31" t="s">
        <v>90</v>
      </c>
      <c r="CD53" s="31" t="s">
        <v>90</v>
      </c>
      <c r="CE53" s="31" t="s">
        <v>90</v>
      </c>
      <c r="CF53" s="31" t="s">
        <v>90</v>
      </c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</row>
    <row r="54" spans="1:95" s="16" customFormat="1" ht="47.25" hidden="1" x14ac:dyDescent="0.25">
      <c r="A54" s="49" t="s">
        <v>146</v>
      </c>
      <c r="B54" s="50" t="s">
        <v>147</v>
      </c>
      <c r="C54" s="51" t="s">
        <v>89</v>
      </c>
      <c r="D54" s="52" t="s">
        <v>90</v>
      </c>
      <c r="E54" s="80" t="s">
        <v>90</v>
      </c>
      <c r="F54" s="80" t="s">
        <v>90</v>
      </c>
      <c r="G54" s="80" t="s">
        <v>90</v>
      </c>
      <c r="H54" s="31">
        <f t="shared" ref="H54:BB54" si="133">SUM(H55:H56)</f>
        <v>0</v>
      </c>
      <c r="I54" s="31">
        <f t="shared" si="133"/>
        <v>0</v>
      </c>
      <c r="J54" s="31" t="s">
        <v>90</v>
      </c>
      <c r="K54" s="31">
        <f t="shared" si="133"/>
        <v>0</v>
      </c>
      <c r="L54" s="31">
        <f t="shared" si="133"/>
        <v>0</v>
      </c>
      <c r="M54" s="31" t="s">
        <v>90</v>
      </c>
      <c r="N54" s="31">
        <f t="shared" si="133"/>
        <v>0</v>
      </c>
      <c r="O54" s="31">
        <f t="shared" si="133"/>
        <v>0</v>
      </c>
      <c r="P54" s="31">
        <f t="shared" si="133"/>
        <v>0</v>
      </c>
      <c r="Q54" s="31">
        <f t="shared" si="133"/>
        <v>0</v>
      </c>
      <c r="R54" s="31">
        <f t="shared" si="133"/>
        <v>0</v>
      </c>
      <c r="S54" s="31">
        <f t="shared" si="133"/>
        <v>0</v>
      </c>
      <c r="T54" s="31">
        <f t="shared" si="133"/>
        <v>0</v>
      </c>
      <c r="U54" s="31">
        <f t="shared" si="133"/>
        <v>0</v>
      </c>
      <c r="V54" s="31">
        <f t="shared" si="133"/>
        <v>0</v>
      </c>
      <c r="W54" s="31">
        <f t="shared" si="133"/>
        <v>0</v>
      </c>
      <c r="X54" s="31">
        <f t="shared" si="133"/>
        <v>0</v>
      </c>
      <c r="Y54" s="31">
        <f t="shared" si="133"/>
        <v>0</v>
      </c>
      <c r="Z54" s="31">
        <f t="shared" si="133"/>
        <v>0</v>
      </c>
      <c r="AA54" s="31">
        <f t="shared" si="133"/>
        <v>0</v>
      </c>
      <c r="AB54" s="31">
        <f t="shared" si="133"/>
        <v>0</v>
      </c>
      <c r="AC54" s="31">
        <f t="shared" si="133"/>
        <v>0</v>
      </c>
      <c r="AD54" s="31">
        <f t="shared" si="133"/>
        <v>0</v>
      </c>
      <c r="AE54" s="31">
        <f t="shared" si="133"/>
        <v>0</v>
      </c>
      <c r="AF54" s="31">
        <f t="shared" si="133"/>
        <v>0</v>
      </c>
      <c r="AG54" s="31">
        <f t="shared" si="133"/>
        <v>0</v>
      </c>
      <c r="AH54" s="31">
        <f t="shared" si="133"/>
        <v>0</v>
      </c>
      <c r="AI54" s="31">
        <f t="shared" si="133"/>
        <v>0</v>
      </c>
      <c r="AJ54" s="31">
        <f t="shared" si="133"/>
        <v>0</v>
      </c>
      <c r="AK54" s="31">
        <f t="shared" si="133"/>
        <v>0</v>
      </c>
      <c r="AL54" s="31">
        <f t="shared" si="133"/>
        <v>0</v>
      </c>
      <c r="AM54" s="31">
        <f t="shared" si="133"/>
        <v>0</v>
      </c>
      <c r="AN54" s="31">
        <f t="shared" si="133"/>
        <v>0</v>
      </c>
      <c r="AO54" s="31">
        <f t="shared" si="133"/>
        <v>0</v>
      </c>
      <c r="AP54" s="31">
        <f t="shared" si="133"/>
        <v>0</v>
      </c>
      <c r="AQ54" s="31">
        <f t="shared" si="133"/>
        <v>0</v>
      </c>
      <c r="AR54" s="31">
        <f t="shared" si="133"/>
        <v>0</v>
      </c>
      <c r="AS54" s="31">
        <f t="shared" si="133"/>
        <v>0</v>
      </c>
      <c r="AT54" s="31">
        <f t="shared" si="133"/>
        <v>0</v>
      </c>
      <c r="AU54" s="31">
        <f t="shared" si="133"/>
        <v>0</v>
      </c>
      <c r="AV54" s="31">
        <f t="shared" si="133"/>
        <v>0</v>
      </c>
      <c r="AW54" s="31">
        <f t="shared" si="133"/>
        <v>0</v>
      </c>
      <c r="AX54" s="31">
        <f t="shared" si="133"/>
        <v>0</v>
      </c>
      <c r="AY54" s="31">
        <f t="shared" si="133"/>
        <v>0</v>
      </c>
      <c r="AZ54" s="31">
        <f t="shared" si="133"/>
        <v>0</v>
      </c>
      <c r="BA54" s="31">
        <f t="shared" si="133"/>
        <v>0</v>
      </c>
      <c r="BB54" s="31">
        <f t="shared" si="133"/>
        <v>0</v>
      </c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 t="s">
        <v>90</v>
      </c>
      <c r="CB54" s="31" t="s">
        <v>90</v>
      </c>
      <c r="CC54" s="31" t="s">
        <v>90</v>
      </c>
      <c r="CD54" s="31" t="s">
        <v>90</v>
      </c>
      <c r="CE54" s="31" t="s">
        <v>90</v>
      </c>
      <c r="CF54" s="31" t="s">
        <v>90</v>
      </c>
      <c r="CG54" s="31">
        <f t="shared" ref="CG54:CP54" si="134">SUM(CG55:CG56)</f>
        <v>0</v>
      </c>
      <c r="CH54" s="31">
        <f t="shared" si="134"/>
        <v>0</v>
      </c>
      <c r="CI54" s="31">
        <f t="shared" si="134"/>
        <v>0</v>
      </c>
      <c r="CJ54" s="31">
        <f t="shared" si="134"/>
        <v>0</v>
      </c>
      <c r="CK54" s="31">
        <f t="shared" si="134"/>
        <v>0</v>
      </c>
      <c r="CL54" s="31">
        <f t="shared" si="134"/>
        <v>0</v>
      </c>
      <c r="CM54" s="31">
        <f t="shared" si="134"/>
        <v>0</v>
      </c>
      <c r="CN54" s="31">
        <f t="shared" si="134"/>
        <v>0</v>
      </c>
      <c r="CO54" s="31">
        <f t="shared" si="134"/>
        <v>0</v>
      </c>
      <c r="CP54" s="31">
        <f t="shared" si="134"/>
        <v>0</v>
      </c>
      <c r="CQ54" s="31"/>
    </row>
    <row r="55" spans="1:95" s="16" customFormat="1" hidden="1" x14ac:dyDescent="0.25">
      <c r="A55" s="47" t="s">
        <v>148</v>
      </c>
      <c r="B55" s="45"/>
      <c r="C55" s="47"/>
      <c r="D55" s="48"/>
      <c r="E55" s="82"/>
      <c r="F55" s="82"/>
      <c r="G55" s="82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6"/>
      <c r="AU55" s="36"/>
      <c r="AV55" s="36"/>
      <c r="AW55" s="36"/>
      <c r="AX55" s="36"/>
      <c r="AY55" s="36"/>
      <c r="AZ55" s="36"/>
      <c r="BA55" s="36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1" t="s">
        <v>90</v>
      </c>
      <c r="CB55" s="31" t="s">
        <v>90</v>
      </c>
      <c r="CC55" s="31" t="s">
        <v>90</v>
      </c>
      <c r="CD55" s="31" t="s">
        <v>90</v>
      </c>
      <c r="CE55" s="31" t="s">
        <v>90</v>
      </c>
      <c r="CF55" s="31" t="s">
        <v>90</v>
      </c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</row>
    <row r="56" spans="1:95" s="16" customFormat="1" hidden="1" x14ac:dyDescent="0.25">
      <c r="A56" s="47" t="s">
        <v>149</v>
      </c>
      <c r="B56" s="45"/>
      <c r="C56" s="47"/>
      <c r="D56" s="48"/>
      <c r="E56" s="82"/>
      <c r="F56" s="82"/>
      <c r="G56" s="82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6"/>
      <c r="AU56" s="36"/>
      <c r="AV56" s="36"/>
      <c r="AW56" s="36"/>
      <c r="AX56" s="36"/>
      <c r="AY56" s="36"/>
      <c r="AZ56" s="36"/>
      <c r="BA56" s="36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1" t="s">
        <v>90</v>
      </c>
      <c r="CB56" s="31" t="s">
        <v>90</v>
      </c>
      <c r="CC56" s="31" t="s">
        <v>90</v>
      </c>
      <c r="CD56" s="31" t="s">
        <v>90</v>
      </c>
      <c r="CE56" s="31" t="s">
        <v>90</v>
      </c>
      <c r="CF56" s="31" t="s">
        <v>90</v>
      </c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</row>
    <row r="57" spans="1:95" s="16" customFormat="1" ht="69" hidden="1" customHeight="1" x14ac:dyDescent="0.25">
      <c r="A57" s="49" t="s">
        <v>150</v>
      </c>
      <c r="B57" s="50" t="s">
        <v>151</v>
      </c>
      <c r="C57" s="51" t="s">
        <v>89</v>
      </c>
      <c r="D57" s="52" t="s">
        <v>90</v>
      </c>
      <c r="E57" s="80" t="s">
        <v>90</v>
      </c>
      <c r="F57" s="80" t="s">
        <v>90</v>
      </c>
      <c r="G57" s="80" t="s">
        <v>90</v>
      </c>
      <c r="H57" s="31">
        <f t="shared" ref="H57:BB57" si="135">SUM(H58:H59)</f>
        <v>0</v>
      </c>
      <c r="I57" s="31">
        <f t="shared" si="135"/>
        <v>0</v>
      </c>
      <c r="J57" s="31" t="s">
        <v>90</v>
      </c>
      <c r="K57" s="31">
        <f t="shared" si="135"/>
        <v>0</v>
      </c>
      <c r="L57" s="31">
        <f t="shared" si="135"/>
        <v>0</v>
      </c>
      <c r="M57" s="31" t="s">
        <v>90</v>
      </c>
      <c r="N57" s="31">
        <f t="shared" si="135"/>
        <v>0</v>
      </c>
      <c r="O57" s="31">
        <f t="shared" si="135"/>
        <v>0</v>
      </c>
      <c r="P57" s="31">
        <f t="shared" si="135"/>
        <v>0</v>
      </c>
      <c r="Q57" s="31">
        <f t="shared" si="135"/>
        <v>0</v>
      </c>
      <c r="R57" s="31">
        <f t="shared" si="135"/>
        <v>0</v>
      </c>
      <c r="S57" s="31">
        <f t="shared" si="135"/>
        <v>0</v>
      </c>
      <c r="T57" s="31">
        <f t="shared" si="135"/>
        <v>0</v>
      </c>
      <c r="U57" s="31">
        <f t="shared" si="135"/>
        <v>0</v>
      </c>
      <c r="V57" s="31">
        <f t="shared" si="135"/>
        <v>0</v>
      </c>
      <c r="W57" s="31">
        <f t="shared" si="135"/>
        <v>0</v>
      </c>
      <c r="X57" s="31">
        <f t="shared" si="135"/>
        <v>0</v>
      </c>
      <c r="Y57" s="31">
        <f t="shared" si="135"/>
        <v>0</v>
      </c>
      <c r="Z57" s="31">
        <f t="shared" si="135"/>
        <v>0</v>
      </c>
      <c r="AA57" s="31">
        <f t="shared" si="135"/>
        <v>0</v>
      </c>
      <c r="AB57" s="31">
        <f t="shared" si="135"/>
        <v>0</v>
      </c>
      <c r="AC57" s="31">
        <f t="shared" si="135"/>
        <v>0</v>
      </c>
      <c r="AD57" s="31">
        <f t="shared" si="135"/>
        <v>0</v>
      </c>
      <c r="AE57" s="31">
        <f t="shared" si="135"/>
        <v>0</v>
      </c>
      <c r="AF57" s="31">
        <f t="shared" si="135"/>
        <v>0</v>
      </c>
      <c r="AG57" s="31">
        <f t="shared" si="135"/>
        <v>0</v>
      </c>
      <c r="AH57" s="31">
        <f t="shared" si="135"/>
        <v>0</v>
      </c>
      <c r="AI57" s="31">
        <f t="shared" si="135"/>
        <v>0</v>
      </c>
      <c r="AJ57" s="31">
        <f t="shared" si="135"/>
        <v>0</v>
      </c>
      <c r="AK57" s="31">
        <f t="shared" si="135"/>
        <v>0</v>
      </c>
      <c r="AL57" s="31">
        <f t="shared" si="135"/>
        <v>0</v>
      </c>
      <c r="AM57" s="31">
        <f t="shared" si="135"/>
        <v>0</v>
      </c>
      <c r="AN57" s="31">
        <f t="shared" si="135"/>
        <v>0</v>
      </c>
      <c r="AO57" s="31">
        <f t="shared" si="135"/>
        <v>0</v>
      </c>
      <c r="AP57" s="31">
        <f t="shared" si="135"/>
        <v>0</v>
      </c>
      <c r="AQ57" s="31">
        <f t="shared" si="135"/>
        <v>0</v>
      </c>
      <c r="AR57" s="31">
        <f t="shared" si="135"/>
        <v>0</v>
      </c>
      <c r="AS57" s="31">
        <f t="shared" si="135"/>
        <v>0</v>
      </c>
      <c r="AT57" s="31">
        <f t="shared" si="135"/>
        <v>0</v>
      </c>
      <c r="AU57" s="31">
        <f t="shared" si="135"/>
        <v>0</v>
      </c>
      <c r="AV57" s="31">
        <f t="shared" si="135"/>
        <v>0</v>
      </c>
      <c r="AW57" s="31">
        <f t="shared" si="135"/>
        <v>0</v>
      </c>
      <c r="AX57" s="31">
        <f t="shared" si="135"/>
        <v>0</v>
      </c>
      <c r="AY57" s="31">
        <f t="shared" si="135"/>
        <v>0</v>
      </c>
      <c r="AZ57" s="31">
        <f t="shared" si="135"/>
        <v>0</v>
      </c>
      <c r="BA57" s="31">
        <f t="shared" si="135"/>
        <v>0</v>
      </c>
      <c r="BB57" s="31">
        <f t="shared" si="135"/>
        <v>0</v>
      </c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 t="s">
        <v>90</v>
      </c>
      <c r="CB57" s="31" t="s">
        <v>90</v>
      </c>
      <c r="CC57" s="31" t="s">
        <v>90</v>
      </c>
      <c r="CD57" s="31" t="s">
        <v>90</v>
      </c>
      <c r="CE57" s="31" t="s">
        <v>90</v>
      </c>
      <c r="CF57" s="31" t="s">
        <v>90</v>
      </c>
      <c r="CG57" s="31">
        <f t="shared" ref="CG57:CP57" si="136">SUM(CG58:CG59)</f>
        <v>0</v>
      </c>
      <c r="CH57" s="31">
        <f t="shared" si="136"/>
        <v>0</v>
      </c>
      <c r="CI57" s="31">
        <f t="shared" si="136"/>
        <v>0</v>
      </c>
      <c r="CJ57" s="31">
        <f t="shared" si="136"/>
        <v>0</v>
      </c>
      <c r="CK57" s="31">
        <f t="shared" si="136"/>
        <v>0</v>
      </c>
      <c r="CL57" s="31">
        <f t="shared" si="136"/>
        <v>0</v>
      </c>
      <c r="CM57" s="31">
        <f t="shared" si="136"/>
        <v>0</v>
      </c>
      <c r="CN57" s="31">
        <f t="shared" si="136"/>
        <v>0</v>
      </c>
      <c r="CO57" s="31">
        <f t="shared" si="136"/>
        <v>0</v>
      </c>
      <c r="CP57" s="31">
        <f t="shared" si="136"/>
        <v>0</v>
      </c>
      <c r="CQ57" s="31"/>
    </row>
    <row r="58" spans="1:95" s="16" customFormat="1" hidden="1" x14ac:dyDescent="0.25">
      <c r="A58" s="47" t="s">
        <v>152</v>
      </c>
      <c r="B58" s="45"/>
      <c r="C58" s="47"/>
      <c r="D58" s="48"/>
      <c r="E58" s="82"/>
      <c r="F58" s="82"/>
      <c r="G58" s="82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6"/>
      <c r="AU58" s="36"/>
      <c r="AV58" s="36"/>
      <c r="AW58" s="36"/>
      <c r="AX58" s="36"/>
      <c r="AY58" s="36"/>
      <c r="AZ58" s="36"/>
      <c r="BA58" s="36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1" t="s">
        <v>90</v>
      </c>
      <c r="CB58" s="31" t="s">
        <v>90</v>
      </c>
      <c r="CC58" s="31" t="s">
        <v>90</v>
      </c>
      <c r="CD58" s="31" t="s">
        <v>90</v>
      </c>
      <c r="CE58" s="31" t="s">
        <v>90</v>
      </c>
      <c r="CF58" s="31" t="s">
        <v>90</v>
      </c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</row>
    <row r="59" spans="1:95" s="16" customFormat="1" hidden="1" x14ac:dyDescent="0.25">
      <c r="A59" s="47" t="s">
        <v>153</v>
      </c>
      <c r="B59" s="45"/>
      <c r="C59" s="47"/>
      <c r="D59" s="48"/>
      <c r="E59" s="82"/>
      <c r="F59" s="82"/>
      <c r="G59" s="82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6"/>
      <c r="AU59" s="36"/>
      <c r="AV59" s="36"/>
      <c r="AW59" s="36"/>
      <c r="AX59" s="36"/>
      <c r="AY59" s="36"/>
      <c r="AZ59" s="36"/>
      <c r="BA59" s="36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1" t="s">
        <v>90</v>
      </c>
      <c r="CB59" s="31" t="s">
        <v>90</v>
      </c>
      <c r="CC59" s="31" t="s">
        <v>90</v>
      </c>
      <c r="CD59" s="31" t="s">
        <v>90</v>
      </c>
      <c r="CE59" s="31" t="s">
        <v>90</v>
      </c>
      <c r="CF59" s="31" t="s">
        <v>90</v>
      </c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</row>
    <row r="60" spans="1:95" s="16" customFormat="1" ht="63" hidden="1" customHeight="1" x14ac:dyDescent="0.25">
      <c r="A60" s="49" t="s">
        <v>154</v>
      </c>
      <c r="B60" s="50" t="s">
        <v>155</v>
      </c>
      <c r="C60" s="51" t="s">
        <v>89</v>
      </c>
      <c r="D60" s="52" t="s">
        <v>90</v>
      </c>
      <c r="E60" s="80" t="s">
        <v>90</v>
      </c>
      <c r="F60" s="80" t="s">
        <v>90</v>
      </c>
      <c r="G60" s="80" t="s">
        <v>90</v>
      </c>
      <c r="H60" s="31">
        <f t="shared" ref="H60:BB60" si="137">SUM(H61:H62)</f>
        <v>0</v>
      </c>
      <c r="I60" s="31">
        <f t="shared" si="137"/>
        <v>0</v>
      </c>
      <c r="J60" s="31" t="s">
        <v>90</v>
      </c>
      <c r="K60" s="31">
        <f t="shared" si="137"/>
        <v>0</v>
      </c>
      <c r="L60" s="31">
        <f t="shared" si="137"/>
        <v>0</v>
      </c>
      <c r="M60" s="31" t="s">
        <v>90</v>
      </c>
      <c r="N60" s="31">
        <f t="shared" si="137"/>
        <v>0</v>
      </c>
      <c r="O60" s="31">
        <f t="shared" si="137"/>
        <v>0</v>
      </c>
      <c r="P60" s="31">
        <f t="shared" si="137"/>
        <v>0</v>
      </c>
      <c r="Q60" s="31">
        <f t="shared" si="137"/>
        <v>0</v>
      </c>
      <c r="R60" s="31">
        <f t="shared" si="137"/>
        <v>0</v>
      </c>
      <c r="S60" s="31">
        <f t="shared" si="137"/>
        <v>0</v>
      </c>
      <c r="T60" s="31">
        <f t="shared" si="137"/>
        <v>0</v>
      </c>
      <c r="U60" s="31">
        <f t="shared" si="137"/>
        <v>0</v>
      </c>
      <c r="V60" s="31">
        <f t="shared" si="137"/>
        <v>0</v>
      </c>
      <c r="W60" s="31">
        <f t="shared" si="137"/>
        <v>0</v>
      </c>
      <c r="X60" s="31">
        <f t="shared" si="137"/>
        <v>0</v>
      </c>
      <c r="Y60" s="31">
        <f t="shared" si="137"/>
        <v>0</v>
      </c>
      <c r="Z60" s="31">
        <f t="shared" si="137"/>
        <v>0</v>
      </c>
      <c r="AA60" s="31">
        <f t="shared" si="137"/>
        <v>0</v>
      </c>
      <c r="AB60" s="31">
        <f t="shared" si="137"/>
        <v>0</v>
      </c>
      <c r="AC60" s="31">
        <f t="shared" si="137"/>
        <v>0</v>
      </c>
      <c r="AD60" s="31">
        <f t="shared" si="137"/>
        <v>0</v>
      </c>
      <c r="AE60" s="31">
        <f t="shared" si="137"/>
        <v>0</v>
      </c>
      <c r="AF60" s="31">
        <f t="shared" si="137"/>
        <v>0</v>
      </c>
      <c r="AG60" s="31">
        <f t="shared" si="137"/>
        <v>0</v>
      </c>
      <c r="AH60" s="31">
        <f t="shared" si="137"/>
        <v>0</v>
      </c>
      <c r="AI60" s="31">
        <f t="shared" si="137"/>
        <v>0</v>
      </c>
      <c r="AJ60" s="31">
        <f t="shared" si="137"/>
        <v>0</v>
      </c>
      <c r="AK60" s="31">
        <f t="shared" si="137"/>
        <v>0</v>
      </c>
      <c r="AL60" s="31">
        <f t="shared" si="137"/>
        <v>0</v>
      </c>
      <c r="AM60" s="31">
        <f t="shared" si="137"/>
        <v>0</v>
      </c>
      <c r="AN60" s="31">
        <f t="shared" si="137"/>
        <v>0</v>
      </c>
      <c r="AO60" s="31">
        <f t="shared" si="137"/>
        <v>0</v>
      </c>
      <c r="AP60" s="31">
        <f t="shared" si="137"/>
        <v>0</v>
      </c>
      <c r="AQ60" s="31">
        <f t="shared" si="137"/>
        <v>0</v>
      </c>
      <c r="AR60" s="31">
        <f t="shared" si="137"/>
        <v>0</v>
      </c>
      <c r="AS60" s="31">
        <f t="shared" si="137"/>
        <v>0</v>
      </c>
      <c r="AT60" s="31">
        <f t="shared" si="137"/>
        <v>0</v>
      </c>
      <c r="AU60" s="31">
        <f t="shared" si="137"/>
        <v>0</v>
      </c>
      <c r="AV60" s="31">
        <f t="shared" si="137"/>
        <v>0</v>
      </c>
      <c r="AW60" s="31">
        <f t="shared" si="137"/>
        <v>0</v>
      </c>
      <c r="AX60" s="31">
        <f t="shared" si="137"/>
        <v>0</v>
      </c>
      <c r="AY60" s="31">
        <f t="shared" si="137"/>
        <v>0</v>
      </c>
      <c r="AZ60" s="31">
        <f t="shared" si="137"/>
        <v>0</v>
      </c>
      <c r="BA60" s="31">
        <f t="shared" si="137"/>
        <v>0</v>
      </c>
      <c r="BB60" s="31">
        <f t="shared" si="137"/>
        <v>0</v>
      </c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 t="s">
        <v>90</v>
      </c>
      <c r="CB60" s="31" t="s">
        <v>90</v>
      </c>
      <c r="CC60" s="31" t="s">
        <v>90</v>
      </c>
      <c r="CD60" s="31" t="s">
        <v>90</v>
      </c>
      <c r="CE60" s="31" t="s">
        <v>90</v>
      </c>
      <c r="CF60" s="31" t="s">
        <v>90</v>
      </c>
      <c r="CG60" s="31">
        <f t="shared" ref="CG60:CP60" si="138">SUM(CG61:CG62)</f>
        <v>0</v>
      </c>
      <c r="CH60" s="31">
        <f t="shared" si="138"/>
        <v>0</v>
      </c>
      <c r="CI60" s="31">
        <f t="shared" si="138"/>
        <v>0</v>
      </c>
      <c r="CJ60" s="31">
        <f t="shared" si="138"/>
        <v>0</v>
      </c>
      <c r="CK60" s="31">
        <f t="shared" si="138"/>
        <v>0</v>
      </c>
      <c r="CL60" s="31">
        <f t="shared" si="138"/>
        <v>0</v>
      </c>
      <c r="CM60" s="31">
        <f t="shared" si="138"/>
        <v>0</v>
      </c>
      <c r="CN60" s="31">
        <f t="shared" si="138"/>
        <v>0</v>
      </c>
      <c r="CO60" s="31">
        <f t="shared" si="138"/>
        <v>0</v>
      </c>
      <c r="CP60" s="31">
        <f t="shared" si="138"/>
        <v>0</v>
      </c>
      <c r="CQ60" s="31"/>
    </row>
    <row r="61" spans="1:95" s="16" customFormat="1" hidden="1" x14ac:dyDescent="0.25">
      <c r="A61" s="47" t="s">
        <v>156</v>
      </c>
      <c r="B61" s="45"/>
      <c r="C61" s="47"/>
      <c r="D61" s="48"/>
      <c r="E61" s="82"/>
      <c r="F61" s="82"/>
      <c r="G61" s="82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6"/>
      <c r="AU61" s="36"/>
      <c r="AV61" s="36"/>
      <c r="AW61" s="36"/>
      <c r="AX61" s="36"/>
      <c r="AY61" s="36"/>
      <c r="AZ61" s="36"/>
      <c r="BA61" s="36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1" t="s">
        <v>90</v>
      </c>
      <c r="CB61" s="31" t="s">
        <v>90</v>
      </c>
      <c r="CC61" s="31" t="s">
        <v>90</v>
      </c>
      <c r="CD61" s="31" t="s">
        <v>90</v>
      </c>
      <c r="CE61" s="31" t="s">
        <v>90</v>
      </c>
      <c r="CF61" s="31" t="s">
        <v>90</v>
      </c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</row>
    <row r="62" spans="1:95" s="16" customFormat="1" hidden="1" x14ac:dyDescent="0.25">
      <c r="A62" s="47" t="s">
        <v>157</v>
      </c>
      <c r="B62" s="45"/>
      <c r="C62" s="47"/>
      <c r="D62" s="48"/>
      <c r="E62" s="82"/>
      <c r="F62" s="82"/>
      <c r="G62" s="82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6"/>
      <c r="AU62" s="36"/>
      <c r="AV62" s="36"/>
      <c r="AW62" s="36"/>
      <c r="AX62" s="36"/>
      <c r="AY62" s="36"/>
      <c r="AZ62" s="36"/>
      <c r="BA62" s="36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1" t="s">
        <v>90</v>
      </c>
      <c r="CB62" s="31" t="s">
        <v>90</v>
      </c>
      <c r="CC62" s="31" t="s">
        <v>90</v>
      </c>
      <c r="CD62" s="31" t="s">
        <v>90</v>
      </c>
      <c r="CE62" s="31" t="s">
        <v>90</v>
      </c>
      <c r="CF62" s="31" t="s">
        <v>90</v>
      </c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</row>
    <row r="63" spans="1:95" s="16" customFormat="1" ht="73.5" hidden="1" customHeight="1" x14ac:dyDescent="0.25">
      <c r="A63" s="49" t="s">
        <v>158</v>
      </c>
      <c r="B63" s="50" t="s">
        <v>159</v>
      </c>
      <c r="C63" s="51" t="s">
        <v>89</v>
      </c>
      <c r="D63" s="52" t="s">
        <v>90</v>
      </c>
      <c r="E63" s="80" t="s">
        <v>90</v>
      </c>
      <c r="F63" s="80" t="s">
        <v>90</v>
      </c>
      <c r="G63" s="80" t="s">
        <v>90</v>
      </c>
      <c r="H63" s="31">
        <f t="shared" ref="H63:BB63" si="139">SUM(H64:H65)</f>
        <v>0</v>
      </c>
      <c r="I63" s="31">
        <f t="shared" si="139"/>
        <v>0</v>
      </c>
      <c r="J63" s="31" t="s">
        <v>90</v>
      </c>
      <c r="K63" s="31">
        <f t="shared" si="139"/>
        <v>0</v>
      </c>
      <c r="L63" s="31">
        <f t="shared" si="139"/>
        <v>0</v>
      </c>
      <c r="M63" s="31" t="s">
        <v>90</v>
      </c>
      <c r="N63" s="31">
        <f t="shared" si="139"/>
        <v>0</v>
      </c>
      <c r="O63" s="31">
        <f t="shared" si="139"/>
        <v>0</v>
      </c>
      <c r="P63" s="31">
        <f t="shared" si="139"/>
        <v>0</v>
      </c>
      <c r="Q63" s="31">
        <f t="shared" si="139"/>
        <v>0</v>
      </c>
      <c r="R63" s="31">
        <f t="shared" si="139"/>
        <v>0</v>
      </c>
      <c r="S63" s="31">
        <f t="shared" si="139"/>
        <v>0</v>
      </c>
      <c r="T63" s="31">
        <f t="shared" si="139"/>
        <v>0</v>
      </c>
      <c r="U63" s="31">
        <f t="shared" si="139"/>
        <v>0</v>
      </c>
      <c r="V63" s="31">
        <f t="shared" si="139"/>
        <v>0</v>
      </c>
      <c r="W63" s="31">
        <f t="shared" si="139"/>
        <v>0</v>
      </c>
      <c r="X63" s="31">
        <f t="shared" si="139"/>
        <v>0</v>
      </c>
      <c r="Y63" s="31">
        <f t="shared" si="139"/>
        <v>0</v>
      </c>
      <c r="Z63" s="31">
        <f t="shared" si="139"/>
        <v>0</v>
      </c>
      <c r="AA63" s="31">
        <f t="shared" si="139"/>
        <v>0</v>
      </c>
      <c r="AB63" s="31">
        <f t="shared" si="139"/>
        <v>0</v>
      </c>
      <c r="AC63" s="31">
        <f t="shared" si="139"/>
        <v>0</v>
      </c>
      <c r="AD63" s="31">
        <f t="shared" si="139"/>
        <v>0</v>
      </c>
      <c r="AE63" s="31">
        <f t="shared" si="139"/>
        <v>0</v>
      </c>
      <c r="AF63" s="31">
        <f t="shared" si="139"/>
        <v>0</v>
      </c>
      <c r="AG63" s="31">
        <f t="shared" si="139"/>
        <v>0</v>
      </c>
      <c r="AH63" s="31">
        <f t="shared" si="139"/>
        <v>0</v>
      </c>
      <c r="AI63" s="31">
        <f t="shared" si="139"/>
        <v>0</v>
      </c>
      <c r="AJ63" s="31">
        <f t="shared" si="139"/>
        <v>0</v>
      </c>
      <c r="AK63" s="31">
        <f t="shared" si="139"/>
        <v>0</v>
      </c>
      <c r="AL63" s="31">
        <f t="shared" si="139"/>
        <v>0</v>
      </c>
      <c r="AM63" s="31">
        <f t="shared" si="139"/>
        <v>0</v>
      </c>
      <c r="AN63" s="31">
        <f t="shared" si="139"/>
        <v>0</v>
      </c>
      <c r="AO63" s="31">
        <f t="shared" si="139"/>
        <v>0</v>
      </c>
      <c r="AP63" s="31">
        <f t="shared" si="139"/>
        <v>0</v>
      </c>
      <c r="AQ63" s="31">
        <f t="shared" si="139"/>
        <v>0</v>
      </c>
      <c r="AR63" s="31">
        <f t="shared" si="139"/>
        <v>0</v>
      </c>
      <c r="AS63" s="31">
        <f t="shared" si="139"/>
        <v>0</v>
      </c>
      <c r="AT63" s="31">
        <f t="shared" si="139"/>
        <v>0</v>
      </c>
      <c r="AU63" s="31">
        <f t="shared" si="139"/>
        <v>0</v>
      </c>
      <c r="AV63" s="31">
        <f t="shared" si="139"/>
        <v>0</v>
      </c>
      <c r="AW63" s="31">
        <f t="shared" si="139"/>
        <v>0</v>
      </c>
      <c r="AX63" s="31">
        <f t="shared" si="139"/>
        <v>0</v>
      </c>
      <c r="AY63" s="31">
        <f t="shared" si="139"/>
        <v>0</v>
      </c>
      <c r="AZ63" s="31">
        <f t="shared" si="139"/>
        <v>0</v>
      </c>
      <c r="BA63" s="31">
        <f t="shared" si="139"/>
        <v>0</v>
      </c>
      <c r="BB63" s="31">
        <f t="shared" si="139"/>
        <v>0</v>
      </c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 t="s">
        <v>90</v>
      </c>
      <c r="CB63" s="31" t="s">
        <v>90</v>
      </c>
      <c r="CC63" s="31" t="s">
        <v>90</v>
      </c>
      <c r="CD63" s="31" t="s">
        <v>90</v>
      </c>
      <c r="CE63" s="31" t="s">
        <v>90</v>
      </c>
      <c r="CF63" s="31" t="s">
        <v>90</v>
      </c>
      <c r="CG63" s="31">
        <f t="shared" ref="CG63:CP63" si="140">SUM(CG64:CG65)</f>
        <v>0</v>
      </c>
      <c r="CH63" s="31">
        <f t="shared" si="140"/>
        <v>0</v>
      </c>
      <c r="CI63" s="31">
        <f t="shared" si="140"/>
        <v>0</v>
      </c>
      <c r="CJ63" s="31">
        <f t="shared" si="140"/>
        <v>0</v>
      </c>
      <c r="CK63" s="31">
        <f t="shared" si="140"/>
        <v>0</v>
      </c>
      <c r="CL63" s="31">
        <f t="shared" si="140"/>
        <v>0</v>
      </c>
      <c r="CM63" s="31">
        <f t="shared" si="140"/>
        <v>0</v>
      </c>
      <c r="CN63" s="31">
        <f t="shared" si="140"/>
        <v>0</v>
      </c>
      <c r="CO63" s="31">
        <f t="shared" si="140"/>
        <v>0</v>
      </c>
      <c r="CP63" s="31">
        <f t="shared" si="140"/>
        <v>0</v>
      </c>
      <c r="CQ63" s="31"/>
    </row>
    <row r="64" spans="1:95" s="16" customFormat="1" hidden="1" x14ac:dyDescent="0.25">
      <c r="A64" s="47" t="s">
        <v>160</v>
      </c>
      <c r="B64" s="45"/>
      <c r="C64" s="47"/>
      <c r="D64" s="48"/>
      <c r="E64" s="82"/>
      <c r="F64" s="82"/>
      <c r="G64" s="82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6"/>
      <c r="AU64" s="36"/>
      <c r="AV64" s="36"/>
      <c r="AW64" s="36"/>
      <c r="AX64" s="36"/>
      <c r="AY64" s="36"/>
      <c r="AZ64" s="36"/>
      <c r="BA64" s="36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1" t="s">
        <v>90</v>
      </c>
      <c r="CB64" s="31" t="s">
        <v>90</v>
      </c>
      <c r="CC64" s="31" t="s">
        <v>90</v>
      </c>
      <c r="CD64" s="31" t="s">
        <v>90</v>
      </c>
      <c r="CE64" s="31" t="s">
        <v>90</v>
      </c>
      <c r="CF64" s="31" t="s">
        <v>90</v>
      </c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</row>
    <row r="65" spans="1:95" s="16" customFormat="1" hidden="1" x14ac:dyDescent="0.25">
      <c r="A65" s="47" t="s">
        <v>161</v>
      </c>
      <c r="B65" s="45"/>
      <c r="C65" s="47"/>
      <c r="D65" s="48"/>
      <c r="E65" s="82"/>
      <c r="F65" s="82"/>
      <c r="G65" s="82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6"/>
      <c r="AU65" s="36"/>
      <c r="AV65" s="36"/>
      <c r="AW65" s="36"/>
      <c r="AX65" s="36"/>
      <c r="AY65" s="36"/>
      <c r="AZ65" s="36"/>
      <c r="BA65" s="36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1" t="s">
        <v>90</v>
      </c>
      <c r="CB65" s="31" t="s">
        <v>90</v>
      </c>
      <c r="CC65" s="31" t="s">
        <v>90</v>
      </c>
      <c r="CD65" s="31" t="s">
        <v>90</v>
      </c>
      <c r="CE65" s="31" t="s">
        <v>90</v>
      </c>
      <c r="CF65" s="31" t="s">
        <v>90</v>
      </c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</row>
    <row r="66" spans="1:95" s="16" customFormat="1" ht="61.5" hidden="1" customHeight="1" x14ac:dyDescent="0.25">
      <c r="A66" s="49" t="s">
        <v>162</v>
      </c>
      <c r="B66" s="50" t="s">
        <v>163</v>
      </c>
      <c r="C66" s="51" t="s">
        <v>89</v>
      </c>
      <c r="D66" s="52" t="s">
        <v>90</v>
      </c>
      <c r="E66" s="80" t="s">
        <v>90</v>
      </c>
      <c r="F66" s="80" t="s">
        <v>90</v>
      </c>
      <c r="G66" s="80" t="s">
        <v>90</v>
      </c>
      <c r="H66" s="31">
        <f t="shared" ref="H66:BB66" si="141">SUM(H67:H68)</f>
        <v>0</v>
      </c>
      <c r="I66" s="31">
        <f t="shared" si="141"/>
        <v>0</v>
      </c>
      <c r="J66" s="31" t="s">
        <v>90</v>
      </c>
      <c r="K66" s="31">
        <f t="shared" si="141"/>
        <v>0</v>
      </c>
      <c r="L66" s="31">
        <f t="shared" si="141"/>
        <v>0</v>
      </c>
      <c r="M66" s="31" t="s">
        <v>90</v>
      </c>
      <c r="N66" s="31">
        <f t="shared" si="141"/>
        <v>0</v>
      </c>
      <c r="O66" s="31">
        <f t="shared" si="141"/>
        <v>0</v>
      </c>
      <c r="P66" s="31">
        <f t="shared" si="141"/>
        <v>0</v>
      </c>
      <c r="Q66" s="31">
        <f t="shared" si="141"/>
        <v>0</v>
      </c>
      <c r="R66" s="31">
        <f t="shared" si="141"/>
        <v>0</v>
      </c>
      <c r="S66" s="31">
        <f t="shared" si="141"/>
        <v>0</v>
      </c>
      <c r="T66" s="31">
        <f t="shared" si="141"/>
        <v>0</v>
      </c>
      <c r="U66" s="31">
        <f t="shared" si="141"/>
        <v>0</v>
      </c>
      <c r="V66" s="31">
        <f t="shared" si="141"/>
        <v>0</v>
      </c>
      <c r="W66" s="31">
        <f t="shared" si="141"/>
        <v>0</v>
      </c>
      <c r="X66" s="31">
        <f t="shared" si="141"/>
        <v>0</v>
      </c>
      <c r="Y66" s="31">
        <f t="shared" si="141"/>
        <v>0</v>
      </c>
      <c r="Z66" s="31">
        <f t="shared" si="141"/>
        <v>0</v>
      </c>
      <c r="AA66" s="31">
        <f t="shared" si="141"/>
        <v>0</v>
      </c>
      <c r="AB66" s="31">
        <f t="shared" si="141"/>
        <v>0</v>
      </c>
      <c r="AC66" s="31">
        <f t="shared" si="141"/>
        <v>0</v>
      </c>
      <c r="AD66" s="31">
        <f t="shared" si="141"/>
        <v>0</v>
      </c>
      <c r="AE66" s="31">
        <f t="shared" si="141"/>
        <v>0</v>
      </c>
      <c r="AF66" s="31">
        <f t="shared" si="141"/>
        <v>0</v>
      </c>
      <c r="AG66" s="31">
        <f t="shared" si="141"/>
        <v>0</v>
      </c>
      <c r="AH66" s="31">
        <f t="shared" si="141"/>
        <v>0</v>
      </c>
      <c r="AI66" s="31">
        <f t="shared" si="141"/>
        <v>0</v>
      </c>
      <c r="AJ66" s="31">
        <f t="shared" si="141"/>
        <v>0</v>
      </c>
      <c r="AK66" s="31">
        <f t="shared" si="141"/>
        <v>0</v>
      </c>
      <c r="AL66" s="31">
        <f t="shared" si="141"/>
        <v>0</v>
      </c>
      <c r="AM66" s="31">
        <f t="shared" si="141"/>
        <v>0</v>
      </c>
      <c r="AN66" s="31">
        <f t="shared" si="141"/>
        <v>0</v>
      </c>
      <c r="AO66" s="31">
        <f t="shared" si="141"/>
        <v>0</v>
      </c>
      <c r="AP66" s="31">
        <f t="shared" si="141"/>
        <v>0</v>
      </c>
      <c r="AQ66" s="31">
        <f t="shared" si="141"/>
        <v>0</v>
      </c>
      <c r="AR66" s="31">
        <f t="shared" si="141"/>
        <v>0</v>
      </c>
      <c r="AS66" s="31">
        <f t="shared" si="141"/>
        <v>0</v>
      </c>
      <c r="AT66" s="31">
        <f t="shared" si="141"/>
        <v>0</v>
      </c>
      <c r="AU66" s="31">
        <f t="shared" si="141"/>
        <v>0</v>
      </c>
      <c r="AV66" s="31">
        <f t="shared" si="141"/>
        <v>0</v>
      </c>
      <c r="AW66" s="31">
        <f t="shared" si="141"/>
        <v>0</v>
      </c>
      <c r="AX66" s="31">
        <f t="shared" si="141"/>
        <v>0</v>
      </c>
      <c r="AY66" s="31">
        <f t="shared" si="141"/>
        <v>0</v>
      </c>
      <c r="AZ66" s="31">
        <f t="shared" si="141"/>
        <v>0</v>
      </c>
      <c r="BA66" s="31">
        <f t="shared" si="141"/>
        <v>0</v>
      </c>
      <c r="BB66" s="31">
        <f t="shared" si="141"/>
        <v>0</v>
      </c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 t="s">
        <v>90</v>
      </c>
      <c r="CB66" s="31" t="s">
        <v>90</v>
      </c>
      <c r="CC66" s="31" t="s">
        <v>90</v>
      </c>
      <c r="CD66" s="31" t="s">
        <v>90</v>
      </c>
      <c r="CE66" s="31" t="s">
        <v>90</v>
      </c>
      <c r="CF66" s="31" t="s">
        <v>90</v>
      </c>
      <c r="CG66" s="31">
        <f t="shared" ref="CG66:CP66" si="142">SUM(CG67:CG68)</f>
        <v>0</v>
      </c>
      <c r="CH66" s="31">
        <f t="shared" si="142"/>
        <v>0</v>
      </c>
      <c r="CI66" s="31">
        <f t="shared" si="142"/>
        <v>0</v>
      </c>
      <c r="CJ66" s="31">
        <f t="shared" si="142"/>
        <v>0</v>
      </c>
      <c r="CK66" s="31">
        <f t="shared" si="142"/>
        <v>0</v>
      </c>
      <c r="CL66" s="31">
        <f t="shared" si="142"/>
        <v>0</v>
      </c>
      <c r="CM66" s="31">
        <f t="shared" si="142"/>
        <v>0</v>
      </c>
      <c r="CN66" s="31">
        <f t="shared" si="142"/>
        <v>0</v>
      </c>
      <c r="CO66" s="31">
        <f t="shared" si="142"/>
        <v>0</v>
      </c>
      <c r="CP66" s="31">
        <f t="shared" si="142"/>
        <v>0</v>
      </c>
      <c r="CQ66" s="31"/>
    </row>
    <row r="67" spans="1:95" s="16" customFormat="1" hidden="1" x14ac:dyDescent="0.25">
      <c r="A67" s="47" t="s">
        <v>164</v>
      </c>
      <c r="B67" s="45"/>
      <c r="C67" s="47"/>
      <c r="D67" s="48"/>
      <c r="E67" s="82"/>
      <c r="F67" s="82"/>
      <c r="G67" s="82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6"/>
      <c r="AU67" s="36"/>
      <c r="AV67" s="36"/>
      <c r="AW67" s="36"/>
      <c r="AX67" s="36"/>
      <c r="AY67" s="36"/>
      <c r="AZ67" s="36"/>
      <c r="BA67" s="36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1" t="s">
        <v>90</v>
      </c>
      <c r="CB67" s="31" t="s">
        <v>90</v>
      </c>
      <c r="CC67" s="31" t="s">
        <v>90</v>
      </c>
      <c r="CD67" s="31" t="s">
        <v>90</v>
      </c>
      <c r="CE67" s="31" t="s">
        <v>90</v>
      </c>
      <c r="CF67" s="31" t="s">
        <v>90</v>
      </c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</row>
    <row r="68" spans="1:95" s="16" customFormat="1" hidden="1" x14ac:dyDescent="0.25">
      <c r="A68" s="47" t="s">
        <v>165</v>
      </c>
      <c r="B68" s="45"/>
      <c r="C68" s="47"/>
      <c r="D68" s="48"/>
      <c r="E68" s="82"/>
      <c r="F68" s="82"/>
      <c r="G68" s="82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6"/>
      <c r="AU68" s="36"/>
      <c r="AV68" s="36"/>
      <c r="AW68" s="36"/>
      <c r="AX68" s="36"/>
      <c r="AY68" s="36"/>
      <c r="AZ68" s="36"/>
      <c r="BA68" s="36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1" t="s">
        <v>90</v>
      </c>
      <c r="CB68" s="31" t="s">
        <v>90</v>
      </c>
      <c r="CC68" s="31" t="s">
        <v>90</v>
      </c>
      <c r="CD68" s="31" t="s">
        <v>90</v>
      </c>
      <c r="CE68" s="31" t="s">
        <v>90</v>
      </c>
      <c r="CF68" s="31" t="s">
        <v>90</v>
      </c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</row>
    <row r="69" spans="1:95" s="16" customFormat="1" ht="69.75" hidden="1" customHeight="1" x14ac:dyDescent="0.25">
      <c r="A69" s="49" t="s">
        <v>166</v>
      </c>
      <c r="B69" s="50" t="s">
        <v>167</v>
      </c>
      <c r="C69" s="51" t="s">
        <v>89</v>
      </c>
      <c r="D69" s="52"/>
      <c r="E69" s="80"/>
      <c r="F69" s="80"/>
      <c r="G69" s="80"/>
      <c r="H69" s="31">
        <f>H73</f>
        <v>0</v>
      </c>
      <c r="I69" s="31">
        <f>I73</f>
        <v>0</v>
      </c>
      <c r="J69" s="31"/>
      <c r="K69" s="31">
        <f t="shared" ref="K69:BV69" si="143">K73</f>
        <v>0</v>
      </c>
      <c r="L69" s="31">
        <f t="shared" si="143"/>
        <v>0</v>
      </c>
      <c r="M69" s="31"/>
      <c r="N69" s="31">
        <f t="shared" si="143"/>
        <v>0</v>
      </c>
      <c r="O69" s="31">
        <f t="shared" si="143"/>
        <v>0</v>
      </c>
      <c r="P69" s="31">
        <f t="shared" si="143"/>
        <v>0</v>
      </c>
      <c r="Q69" s="31">
        <f t="shared" si="143"/>
        <v>0</v>
      </c>
      <c r="R69" s="31">
        <f t="shared" si="143"/>
        <v>0</v>
      </c>
      <c r="S69" s="31">
        <f t="shared" si="143"/>
        <v>0</v>
      </c>
      <c r="T69" s="31">
        <f t="shared" si="143"/>
        <v>0</v>
      </c>
      <c r="U69" s="31">
        <f t="shared" si="143"/>
        <v>0</v>
      </c>
      <c r="V69" s="31">
        <f t="shared" si="143"/>
        <v>0</v>
      </c>
      <c r="W69" s="31">
        <f t="shared" si="143"/>
        <v>0</v>
      </c>
      <c r="X69" s="31">
        <f t="shared" si="143"/>
        <v>0</v>
      </c>
      <c r="Y69" s="31">
        <f t="shared" si="143"/>
        <v>0</v>
      </c>
      <c r="Z69" s="31">
        <f t="shared" si="143"/>
        <v>0</v>
      </c>
      <c r="AA69" s="31">
        <f t="shared" si="143"/>
        <v>0</v>
      </c>
      <c r="AB69" s="31">
        <f t="shared" si="143"/>
        <v>0</v>
      </c>
      <c r="AC69" s="31">
        <f t="shared" si="143"/>
        <v>0</v>
      </c>
      <c r="AD69" s="31">
        <f t="shared" si="143"/>
        <v>0</v>
      </c>
      <c r="AE69" s="31">
        <f t="shared" si="143"/>
        <v>0</v>
      </c>
      <c r="AF69" s="31">
        <f t="shared" si="143"/>
        <v>0</v>
      </c>
      <c r="AG69" s="31">
        <f t="shared" si="143"/>
        <v>0</v>
      </c>
      <c r="AH69" s="31">
        <f t="shared" si="143"/>
        <v>0</v>
      </c>
      <c r="AI69" s="31">
        <f t="shared" si="143"/>
        <v>0</v>
      </c>
      <c r="AJ69" s="31">
        <f t="shared" si="143"/>
        <v>0</v>
      </c>
      <c r="AK69" s="31">
        <f t="shared" si="143"/>
        <v>0</v>
      </c>
      <c r="AL69" s="31">
        <f t="shared" si="143"/>
        <v>0</v>
      </c>
      <c r="AM69" s="31">
        <f t="shared" si="143"/>
        <v>0</v>
      </c>
      <c r="AN69" s="31">
        <f t="shared" si="143"/>
        <v>0</v>
      </c>
      <c r="AO69" s="31">
        <f t="shared" si="143"/>
        <v>0</v>
      </c>
      <c r="AP69" s="31">
        <f t="shared" si="143"/>
        <v>0</v>
      </c>
      <c r="AQ69" s="31">
        <f t="shared" si="143"/>
        <v>0</v>
      </c>
      <c r="AR69" s="31">
        <f t="shared" si="143"/>
        <v>0</v>
      </c>
      <c r="AS69" s="31">
        <f t="shared" si="143"/>
        <v>0</v>
      </c>
      <c r="AT69" s="31">
        <f t="shared" si="143"/>
        <v>0</v>
      </c>
      <c r="AU69" s="31">
        <f t="shared" si="143"/>
        <v>0</v>
      </c>
      <c r="AV69" s="31">
        <f t="shared" si="143"/>
        <v>0</v>
      </c>
      <c r="AW69" s="31">
        <f t="shared" si="143"/>
        <v>0</v>
      </c>
      <c r="AX69" s="31">
        <f t="shared" si="143"/>
        <v>0</v>
      </c>
      <c r="AY69" s="31">
        <f t="shared" si="143"/>
        <v>0</v>
      </c>
      <c r="AZ69" s="31">
        <f t="shared" si="143"/>
        <v>0</v>
      </c>
      <c r="BA69" s="31">
        <f t="shared" si="143"/>
        <v>0</v>
      </c>
      <c r="BB69" s="31">
        <f t="shared" si="143"/>
        <v>0</v>
      </c>
      <c r="BC69" s="31">
        <f t="shared" si="143"/>
        <v>0</v>
      </c>
      <c r="BD69" s="31">
        <f t="shared" si="143"/>
        <v>0</v>
      </c>
      <c r="BE69" s="31">
        <f t="shared" si="143"/>
        <v>0</v>
      </c>
      <c r="BF69" s="31">
        <f t="shared" si="143"/>
        <v>0</v>
      </c>
      <c r="BG69" s="31">
        <f t="shared" si="143"/>
        <v>0</v>
      </c>
      <c r="BH69" s="31">
        <f t="shared" si="143"/>
        <v>0</v>
      </c>
      <c r="BI69" s="31">
        <f t="shared" si="143"/>
        <v>0</v>
      </c>
      <c r="BJ69" s="31">
        <f t="shared" si="143"/>
        <v>0</v>
      </c>
      <c r="BK69" s="31">
        <f t="shared" si="143"/>
        <v>0</v>
      </c>
      <c r="BL69" s="31">
        <f t="shared" si="143"/>
        <v>0</v>
      </c>
      <c r="BM69" s="31">
        <f t="shared" si="143"/>
        <v>0</v>
      </c>
      <c r="BN69" s="31">
        <f t="shared" si="143"/>
        <v>0</v>
      </c>
      <c r="BO69" s="31">
        <f t="shared" si="143"/>
        <v>0</v>
      </c>
      <c r="BP69" s="31">
        <f t="shared" si="143"/>
        <v>0</v>
      </c>
      <c r="BQ69" s="31">
        <f t="shared" si="143"/>
        <v>0</v>
      </c>
      <c r="BR69" s="31">
        <f t="shared" si="143"/>
        <v>0</v>
      </c>
      <c r="BS69" s="31">
        <f t="shared" si="143"/>
        <v>0</v>
      </c>
      <c r="BT69" s="31">
        <f t="shared" si="143"/>
        <v>0</v>
      </c>
      <c r="BU69" s="31">
        <f t="shared" si="143"/>
        <v>0</v>
      </c>
      <c r="BV69" s="31">
        <f t="shared" si="143"/>
        <v>0</v>
      </c>
      <c r="BW69" s="31">
        <f t="shared" ref="BW69:CP69" si="144">BW73</f>
        <v>0</v>
      </c>
      <c r="BX69" s="31">
        <f t="shared" si="144"/>
        <v>0</v>
      </c>
      <c r="BY69" s="31">
        <f t="shared" si="144"/>
        <v>0</v>
      </c>
      <c r="BZ69" s="31">
        <f t="shared" si="144"/>
        <v>0</v>
      </c>
      <c r="CA69" s="31">
        <f t="shared" si="144"/>
        <v>0</v>
      </c>
      <c r="CB69" s="31">
        <f t="shared" si="144"/>
        <v>0</v>
      </c>
      <c r="CC69" s="31">
        <f t="shared" si="144"/>
        <v>0</v>
      </c>
      <c r="CD69" s="31">
        <f t="shared" si="144"/>
        <v>0</v>
      </c>
      <c r="CE69" s="31">
        <f t="shared" si="144"/>
        <v>0</v>
      </c>
      <c r="CF69" s="31">
        <f t="shared" si="144"/>
        <v>0</v>
      </c>
      <c r="CG69" s="31">
        <f t="shared" si="144"/>
        <v>0</v>
      </c>
      <c r="CH69" s="31">
        <f t="shared" si="144"/>
        <v>0</v>
      </c>
      <c r="CI69" s="31">
        <f t="shared" si="144"/>
        <v>0</v>
      </c>
      <c r="CJ69" s="31">
        <f t="shared" si="144"/>
        <v>0</v>
      </c>
      <c r="CK69" s="31">
        <f t="shared" si="144"/>
        <v>0</v>
      </c>
      <c r="CL69" s="31">
        <f t="shared" si="144"/>
        <v>0</v>
      </c>
      <c r="CM69" s="31">
        <f t="shared" si="144"/>
        <v>0</v>
      </c>
      <c r="CN69" s="31">
        <f t="shared" si="144"/>
        <v>0</v>
      </c>
      <c r="CO69" s="31">
        <f t="shared" si="144"/>
        <v>0</v>
      </c>
      <c r="CP69" s="31">
        <f t="shared" si="144"/>
        <v>0</v>
      </c>
      <c r="CQ69" s="31"/>
    </row>
    <row r="70" spans="1:95" s="16" customFormat="1" ht="47.25" hidden="1" x14ac:dyDescent="0.25">
      <c r="A70" s="49" t="s">
        <v>168</v>
      </c>
      <c r="B70" s="50" t="s">
        <v>169</v>
      </c>
      <c r="C70" s="51" t="s">
        <v>89</v>
      </c>
      <c r="D70" s="52"/>
      <c r="E70" s="80"/>
      <c r="F70" s="80"/>
      <c r="G70" s="80"/>
      <c r="H70" s="31">
        <f>SUM(H71:H72)</f>
        <v>0</v>
      </c>
      <c r="I70" s="31">
        <f>SUM(I71:I72)</f>
        <v>0</v>
      </c>
      <c r="J70" s="31" t="s">
        <v>90</v>
      </c>
      <c r="K70" s="31" t="s">
        <v>90</v>
      </c>
      <c r="L70" s="31" t="s">
        <v>90</v>
      </c>
      <c r="M70" s="31" t="s">
        <v>90</v>
      </c>
      <c r="N70" s="31" t="s">
        <v>90</v>
      </c>
      <c r="O70" s="31" t="s">
        <v>90</v>
      </c>
      <c r="P70" s="31">
        <f>SUM(P71:P72)</f>
        <v>0</v>
      </c>
      <c r="Q70" s="31">
        <f>SUM(Q71:Q72)</f>
        <v>0</v>
      </c>
      <c r="R70" s="31" t="s">
        <v>90</v>
      </c>
      <c r="S70" s="31" t="s">
        <v>90</v>
      </c>
      <c r="T70" s="31">
        <f>SUM(T71:T72)</f>
        <v>0</v>
      </c>
      <c r="U70" s="31">
        <f>SUM(U71:U72)</f>
        <v>0</v>
      </c>
      <c r="V70" s="31">
        <f>SUM(V71:V72)</f>
        <v>0</v>
      </c>
      <c r="W70" s="31">
        <f>SUM(W71:W72)</f>
        <v>0</v>
      </c>
      <c r="X70" s="31" t="s">
        <v>90</v>
      </c>
      <c r="Y70" s="31" t="s">
        <v>90</v>
      </c>
      <c r="Z70" s="31" t="s">
        <v>90</v>
      </c>
      <c r="AA70" s="31" t="s">
        <v>90</v>
      </c>
      <c r="AB70" s="31" t="s">
        <v>90</v>
      </c>
      <c r="AC70" s="31" t="s">
        <v>90</v>
      </c>
      <c r="AD70" s="31" t="s">
        <v>90</v>
      </c>
      <c r="AE70" s="31" t="s">
        <v>90</v>
      </c>
      <c r="AF70" s="31" t="s">
        <v>90</v>
      </c>
      <c r="AG70" s="31" t="s">
        <v>90</v>
      </c>
      <c r="AH70" s="31" t="s">
        <v>90</v>
      </c>
      <c r="AI70" s="31">
        <f>SUM(AI71:AI72)</f>
        <v>0</v>
      </c>
      <c r="AJ70" s="31" t="s">
        <v>90</v>
      </c>
      <c r="AK70" s="31" t="s">
        <v>90</v>
      </c>
      <c r="AL70" s="31">
        <f>SUM(AL71:AL72)</f>
        <v>0</v>
      </c>
      <c r="AM70" s="31" t="s">
        <v>90</v>
      </c>
      <c r="AN70" s="31" t="s">
        <v>90</v>
      </c>
      <c r="AO70" s="31" t="s">
        <v>90</v>
      </c>
      <c r="AP70" s="31" t="s">
        <v>90</v>
      </c>
      <c r="AQ70" s="31" t="s">
        <v>90</v>
      </c>
      <c r="AR70" s="31" t="s">
        <v>90</v>
      </c>
      <c r="AS70" s="31">
        <f>SUM(AS71:AS72)</f>
        <v>0</v>
      </c>
      <c r="AT70" s="31" t="s">
        <v>90</v>
      </c>
      <c r="AU70" s="31" t="s">
        <v>90</v>
      </c>
      <c r="AV70" s="31">
        <f>SUM(AV71:AV72)</f>
        <v>0</v>
      </c>
      <c r="AW70" s="31" t="s">
        <v>90</v>
      </c>
      <c r="AX70" s="31" t="s">
        <v>90</v>
      </c>
      <c r="AY70" s="31" t="s">
        <v>90</v>
      </c>
      <c r="AZ70" s="31" t="s">
        <v>90</v>
      </c>
      <c r="BA70" s="31" t="s">
        <v>90</v>
      </c>
      <c r="BB70" s="31" t="s">
        <v>90</v>
      </c>
      <c r="BC70" s="31"/>
      <c r="BD70" s="31"/>
      <c r="BE70" s="31"/>
      <c r="BF70" s="31"/>
      <c r="BG70" s="31" t="s">
        <v>90</v>
      </c>
      <c r="BH70" s="31" t="s">
        <v>90</v>
      </c>
      <c r="BI70" s="31" t="s">
        <v>90</v>
      </c>
      <c r="BJ70" s="31" t="s">
        <v>90</v>
      </c>
      <c r="BK70" s="31" t="s">
        <v>90</v>
      </c>
      <c r="BL70" s="31" t="s">
        <v>90</v>
      </c>
      <c r="BM70" s="31"/>
      <c r="BN70" s="31"/>
      <c r="BO70" s="31"/>
      <c r="BP70" s="31"/>
      <c r="BQ70" s="31" t="s">
        <v>90</v>
      </c>
      <c r="BR70" s="31" t="s">
        <v>90</v>
      </c>
      <c r="BS70" s="31" t="s">
        <v>90</v>
      </c>
      <c r="BT70" s="31" t="s">
        <v>90</v>
      </c>
      <c r="BU70" s="31" t="s">
        <v>90</v>
      </c>
      <c r="BV70" s="31" t="s">
        <v>90</v>
      </c>
      <c r="BW70" s="31"/>
      <c r="BX70" s="31"/>
      <c r="BY70" s="31"/>
      <c r="BZ70" s="31"/>
      <c r="CA70" s="31" t="s">
        <v>90</v>
      </c>
      <c r="CB70" s="31" t="s">
        <v>90</v>
      </c>
      <c r="CC70" s="31" t="s">
        <v>90</v>
      </c>
      <c r="CD70" s="31" t="s">
        <v>90</v>
      </c>
      <c r="CE70" s="31" t="s">
        <v>90</v>
      </c>
      <c r="CF70" s="31" t="s">
        <v>90</v>
      </c>
      <c r="CG70" s="31">
        <f>SUM(CG71:CG72)</f>
        <v>0</v>
      </c>
      <c r="CH70" s="31">
        <f>SUM(CH71:CH72)</f>
        <v>0</v>
      </c>
      <c r="CI70" s="31">
        <f>SUM(CI71:CI72)</f>
        <v>0</v>
      </c>
      <c r="CJ70" s="31">
        <f>SUM(CJ71:CJ72)</f>
        <v>0</v>
      </c>
      <c r="CK70" s="31" t="s">
        <v>90</v>
      </c>
      <c r="CL70" s="31" t="s">
        <v>90</v>
      </c>
      <c r="CM70" s="31" t="s">
        <v>90</v>
      </c>
      <c r="CN70" s="31" t="s">
        <v>90</v>
      </c>
      <c r="CO70" s="31" t="s">
        <v>90</v>
      </c>
      <c r="CP70" s="31" t="s">
        <v>90</v>
      </c>
      <c r="CQ70" s="31"/>
    </row>
    <row r="71" spans="1:95" s="16" customFormat="1" hidden="1" x14ac:dyDescent="0.25">
      <c r="A71" s="47" t="s">
        <v>170</v>
      </c>
      <c r="B71" s="45"/>
      <c r="C71" s="47"/>
      <c r="D71" s="48"/>
      <c r="E71" s="82"/>
      <c r="F71" s="82"/>
      <c r="G71" s="82"/>
      <c r="H71" s="35"/>
      <c r="I71" s="35"/>
      <c r="J71" s="35"/>
      <c r="K71" s="31" t="s">
        <v>90</v>
      </c>
      <c r="L71" s="31" t="s">
        <v>90</v>
      </c>
      <c r="M71" s="35"/>
      <c r="N71" s="31" t="s">
        <v>90</v>
      </c>
      <c r="O71" s="31" t="s">
        <v>90</v>
      </c>
      <c r="P71" s="35"/>
      <c r="Q71" s="35"/>
      <c r="R71" s="31" t="s">
        <v>90</v>
      </c>
      <c r="S71" s="31" t="s">
        <v>90</v>
      </c>
      <c r="T71" s="35"/>
      <c r="U71" s="35"/>
      <c r="V71" s="35"/>
      <c r="W71" s="35"/>
      <c r="X71" s="31" t="s">
        <v>90</v>
      </c>
      <c r="Y71" s="31" t="s">
        <v>90</v>
      </c>
      <c r="Z71" s="31" t="s">
        <v>90</v>
      </c>
      <c r="AA71" s="31" t="s">
        <v>90</v>
      </c>
      <c r="AB71" s="31" t="s">
        <v>90</v>
      </c>
      <c r="AC71" s="31" t="s">
        <v>90</v>
      </c>
      <c r="AD71" s="31" t="s">
        <v>90</v>
      </c>
      <c r="AE71" s="31" t="s">
        <v>90</v>
      </c>
      <c r="AF71" s="31" t="s">
        <v>90</v>
      </c>
      <c r="AG71" s="31" t="s">
        <v>90</v>
      </c>
      <c r="AH71" s="31" t="s">
        <v>90</v>
      </c>
      <c r="AI71" s="35"/>
      <c r="AJ71" s="31" t="s">
        <v>90</v>
      </c>
      <c r="AK71" s="31" t="s">
        <v>90</v>
      </c>
      <c r="AL71" s="35"/>
      <c r="AM71" s="31" t="s">
        <v>90</v>
      </c>
      <c r="AN71" s="31" t="s">
        <v>90</v>
      </c>
      <c r="AO71" s="31" t="s">
        <v>90</v>
      </c>
      <c r="AP71" s="31" t="s">
        <v>90</v>
      </c>
      <c r="AQ71" s="31" t="s">
        <v>90</v>
      </c>
      <c r="AR71" s="31" t="s">
        <v>90</v>
      </c>
      <c r="AS71" s="35"/>
      <c r="AT71" s="31" t="s">
        <v>90</v>
      </c>
      <c r="AU71" s="31" t="s">
        <v>90</v>
      </c>
      <c r="AV71" s="36"/>
      <c r="AW71" s="31" t="s">
        <v>90</v>
      </c>
      <c r="AX71" s="31" t="s">
        <v>90</v>
      </c>
      <c r="AY71" s="31" t="s">
        <v>90</v>
      </c>
      <c r="AZ71" s="31" t="s">
        <v>90</v>
      </c>
      <c r="BA71" s="31" t="s">
        <v>90</v>
      </c>
      <c r="BB71" s="31" t="s">
        <v>90</v>
      </c>
      <c r="BC71" s="35"/>
      <c r="BD71" s="35"/>
      <c r="BE71" s="35"/>
      <c r="BF71" s="35"/>
      <c r="BG71" s="31" t="s">
        <v>90</v>
      </c>
      <c r="BH71" s="31" t="s">
        <v>90</v>
      </c>
      <c r="BI71" s="31" t="s">
        <v>90</v>
      </c>
      <c r="BJ71" s="31" t="s">
        <v>90</v>
      </c>
      <c r="BK71" s="31" t="s">
        <v>90</v>
      </c>
      <c r="BL71" s="31" t="s">
        <v>90</v>
      </c>
      <c r="BM71" s="35"/>
      <c r="BN71" s="35"/>
      <c r="BO71" s="35"/>
      <c r="BP71" s="35"/>
      <c r="BQ71" s="31" t="s">
        <v>90</v>
      </c>
      <c r="BR71" s="31" t="s">
        <v>90</v>
      </c>
      <c r="BS71" s="31" t="s">
        <v>90</v>
      </c>
      <c r="BT71" s="31" t="s">
        <v>90</v>
      </c>
      <c r="BU71" s="31" t="s">
        <v>90</v>
      </c>
      <c r="BV71" s="31" t="s">
        <v>90</v>
      </c>
      <c r="BW71" s="35"/>
      <c r="BX71" s="35"/>
      <c r="BY71" s="35"/>
      <c r="BZ71" s="35"/>
      <c r="CA71" s="31" t="s">
        <v>90</v>
      </c>
      <c r="CB71" s="31" t="s">
        <v>90</v>
      </c>
      <c r="CC71" s="31" t="s">
        <v>90</v>
      </c>
      <c r="CD71" s="31" t="s">
        <v>90</v>
      </c>
      <c r="CE71" s="31" t="s">
        <v>90</v>
      </c>
      <c r="CF71" s="31" t="s">
        <v>90</v>
      </c>
      <c r="CG71" s="35"/>
      <c r="CH71" s="35"/>
      <c r="CI71" s="35"/>
      <c r="CJ71" s="35"/>
      <c r="CK71" s="31" t="s">
        <v>90</v>
      </c>
      <c r="CL71" s="31" t="s">
        <v>90</v>
      </c>
      <c r="CM71" s="31" t="s">
        <v>90</v>
      </c>
      <c r="CN71" s="31" t="s">
        <v>90</v>
      </c>
      <c r="CO71" s="31" t="s">
        <v>90</v>
      </c>
      <c r="CP71" s="31" t="s">
        <v>90</v>
      </c>
      <c r="CQ71" s="35"/>
    </row>
    <row r="72" spans="1:95" s="16" customFormat="1" hidden="1" x14ac:dyDescent="0.25">
      <c r="A72" s="47" t="s">
        <v>171</v>
      </c>
      <c r="B72" s="45"/>
      <c r="C72" s="47"/>
      <c r="D72" s="48"/>
      <c r="E72" s="82"/>
      <c r="F72" s="82"/>
      <c r="G72" s="82"/>
      <c r="H72" s="35"/>
      <c r="I72" s="35"/>
      <c r="J72" s="35"/>
      <c r="K72" s="31" t="s">
        <v>90</v>
      </c>
      <c r="L72" s="31" t="s">
        <v>90</v>
      </c>
      <c r="M72" s="35"/>
      <c r="N72" s="31" t="s">
        <v>90</v>
      </c>
      <c r="O72" s="31" t="s">
        <v>90</v>
      </c>
      <c r="P72" s="35"/>
      <c r="Q72" s="35"/>
      <c r="R72" s="31" t="s">
        <v>90</v>
      </c>
      <c r="S72" s="31" t="s">
        <v>90</v>
      </c>
      <c r="T72" s="35"/>
      <c r="U72" s="35"/>
      <c r="V72" s="35"/>
      <c r="W72" s="35"/>
      <c r="X72" s="31" t="s">
        <v>90</v>
      </c>
      <c r="Y72" s="31" t="s">
        <v>90</v>
      </c>
      <c r="Z72" s="31" t="s">
        <v>90</v>
      </c>
      <c r="AA72" s="31" t="s">
        <v>90</v>
      </c>
      <c r="AB72" s="31" t="s">
        <v>90</v>
      </c>
      <c r="AC72" s="31" t="s">
        <v>90</v>
      </c>
      <c r="AD72" s="31" t="s">
        <v>90</v>
      </c>
      <c r="AE72" s="31" t="s">
        <v>90</v>
      </c>
      <c r="AF72" s="31" t="s">
        <v>90</v>
      </c>
      <c r="AG72" s="31" t="s">
        <v>90</v>
      </c>
      <c r="AH72" s="31" t="s">
        <v>90</v>
      </c>
      <c r="AI72" s="35"/>
      <c r="AJ72" s="31" t="s">
        <v>90</v>
      </c>
      <c r="AK72" s="31" t="s">
        <v>90</v>
      </c>
      <c r="AL72" s="35"/>
      <c r="AM72" s="31" t="s">
        <v>90</v>
      </c>
      <c r="AN72" s="31" t="s">
        <v>90</v>
      </c>
      <c r="AO72" s="31" t="s">
        <v>90</v>
      </c>
      <c r="AP72" s="31" t="s">
        <v>90</v>
      </c>
      <c r="AQ72" s="31" t="s">
        <v>90</v>
      </c>
      <c r="AR72" s="31" t="s">
        <v>90</v>
      </c>
      <c r="AS72" s="35"/>
      <c r="AT72" s="31" t="s">
        <v>90</v>
      </c>
      <c r="AU72" s="31" t="s">
        <v>90</v>
      </c>
      <c r="AV72" s="36"/>
      <c r="AW72" s="31" t="s">
        <v>90</v>
      </c>
      <c r="AX72" s="31" t="s">
        <v>90</v>
      </c>
      <c r="AY72" s="31" t="s">
        <v>90</v>
      </c>
      <c r="AZ72" s="31" t="s">
        <v>90</v>
      </c>
      <c r="BA72" s="31" t="s">
        <v>90</v>
      </c>
      <c r="BB72" s="31" t="s">
        <v>90</v>
      </c>
      <c r="BC72" s="35"/>
      <c r="BD72" s="35"/>
      <c r="BE72" s="35"/>
      <c r="BF72" s="35"/>
      <c r="BG72" s="31" t="s">
        <v>90</v>
      </c>
      <c r="BH72" s="31" t="s">
        <v>90</v>
      </c>
      <c r="BI72" s="31" t="s">
        <v>90</v>
      </c>
      <c r="BJ72" s="31" t="s">
        <v>90</v>
      </c>
      <c r="BK72" s="31" t="s">
        <v>90</v>
      </c>
      <c r="BL72" s="31" t="s">
        <v>90</v>
      </c>
      <c r="BM72" s="35"/>
      <c r="BN72" s="35"/>
      <c r="BO72" s="35"/>
      <c r="BP72" s="35"/>
      <c r="BQ72" s="31" t="s">
        <v>90</v>
      </c>
      <c r="BR72" s="31" t="s">
        <v>90</v>
      </c>
      <c r="BS72" s="31" t="s">
        <v>90</v>
      </c>
      <c r="BT72" s="31" t="s">
        <v>90</v>
      </c>
      <c r="BU72" s="31" t="s">
        <v>90</v>
      </c>
      <c r="BV72" s="31" t="s">
        <v>90</v>
      </c>
      <c r="BW72" s="35"/>
      <c r="BX72" s="35"/>
      <c r="BY72" s="35"/>
      <c r="BZ72" s="35"/>
      <c r="CA72" s="31" t="s">
        <v>90</v>
      </c>
      <c r="CB72" s="31" t="s">
        <v>90</v>
      </c>
      <c r="CC72" s="31" t="s">
        <v>90</v>
      </c>
      <c r="CD72" s="31" t="s">
        <v>90</v>
      </c>
      <c r="CE72" s="31" t="s">
        <v>90</v>
      </c>
      <c r="CF72" s="31" t="s">
        <v>90</v>
      </c>
      <c r="CG72" s="35"/>
      <c r="CH72" s="35"/>
      <c r="CI72" s="35"/>
      <c r="CJ72" s="35"/>
      <c r="CK72" s="31" t="s">
        <v>90</v>
      </c>
      <c r="CL72" s="31" t="s">
        <v>90</v>
      </c>
      <c r="CM72" s="31" t="s">
        <v>90</v>
      </c>
      <c r="CN72" s="31" t="s">
        <v>90</v>
      </c>
      <c r="CO72" s="31" t="s">
        <v>90</v>
      </c>
      <c r="CP72" s="31" t="s">
        <v>90</v>
      </c>
      <c r="CQ72" s="35"/>
    </row>
    <row r="73" spans="1:95" s="16" customFormat="1" ht="63" hidden="1" x14ac:dyDescent="0.25">
      <c r="A73" s="49" t="s">
        <v>172</v>
      </c>
      <c r="B73" s="50" t="s">
        <v>173</v>
      </c>
      <c r="C73" s="51" t="s">
        <v>89</v>
      </c>
      <c r="D73" s="52"/>
      <c r="E73" s="80"/>
      <c r="F73" s="80"/>
      <c r="G73" s="80"/>
      <c r="H73" s="31">
        <f>SUM(H74:H79)</f>
        <v>0</v>
      </c>
      <c r="I73" s="31">
        <f>SUM(I74:I79)</f>
        <v>0</v>
      </c>
      <c r="J73" s="31"/>
      <c r="K73" s="31">
        <f>SUM(K74:K79)</f>
        <v>0</v>
      </c>
      <c r="L73" s="31">
        <f>SUM(L74:L79)</f>
        <v>0</v>
      </c>
      <c r="M73" s="31"/>
      <c r="N73" s="31">
        <f t="shared" ref="N73:BY73" si="145">SUM(N74:N79)</f>
        <v>0</v>
      </c>
      <c r="O73" s="31">
        <f t="shared" si="145"/>
        <v>0</v>
      </c>
      <c r="P73" s="31">
        <f t="shared" si="145"/>
        <v>0</v>
      </c>
      <c r="Q73" s="31">
        <f t="shared" si="145"/>
        <v>0</v>
      </c>
      <c r="R73" s="31">
        <f t="shared" si="145"/>
        <v>0</v>
      </c>
      <c r="S73" s="31">
        <f t="shared" si="145"/>
        <v>0</v>
      </c>
      <c r="T73" s="31">
        <f t="shared" si="145"/>
        <v>0</v>
      </c>
      <c r="U73" s="31">
        <f t="shared" si="145"/>
        <v>0</v>
      </c>
      <c r="V73" s="31">
        <f t="shared" si="145"/>
        <v>0</v>
      </c>
      <c r="W73" s="31">
        <f t="shared" si="145"/>
        <v>0</v>
      </c>
      <c r="X73" s="31">
        <f t="shared" si="145"/>
        <v>0</v>
      </c>
      <c r="Y73" s="31">
        <f t="shared" si="145"/>
        <v>0</v>
      </c>
      <c r="Z73" s="31">
        <f t="shared" si="145"/>
        <v>0</v>
      </c>
      <c r="AA73" s="31">
        <f t="shared" si="145"/>
        <v>0</v>
      </c>
      <c r="AB73" s="31">
        <f t="shared" si="145"/>
        <v>0</v>
      </c>
      <c r="AC73" s="31">
        <f t="shared" si="145"/>
        <v>0</v>
      </c>
      <c r="AD73" s="31">
        <f t="shared" si="145"/>
        <v>0</v>
      </c>
      <c r="AE73" s="31">
        <f t="shared" si="145"/>
        <v>0</v>
      </c>
      <c r="AF73" s="31">
        <f t="shared" si="145"/>
        <v>0</v>
      </c>
      <c r="AG73" s="31">
        <f t="shared" si="145"/>
        <v>0</v>
      </c>
      <c r="AH73" s="31">
        <f t="shared" si="145"/>
        <v>0</v>
      </c>
      <c r="AI73" s="31">
        <f t="shared" si="145"/>
        <v>0</v>
      </c>
      <c r="AJ73" s="31">
        <f t="shared" si="145"/>
        <v>0</v>
      </c>
      <c r="AK73" s="31">
        <f t="shared" si="145"/>
        <v>0</v>
      </c>
      <c r="AL73" s="31">
        <f t="shared" si="145"/>
        <v>0</v>
      </c>
      <c r="AM73" s="31">
        <f t="shared" si="145"/>
        <v>0</v>
      </c>
      <c r="AN73" s="31">
        <f t="shared" si="145"/>
        <v>0</v>
      </c>
      <c r="AO73" s="31">
        <f t="shared" si="145"/>
        <v>0</v>
      </c>
      <c r="AP73" s="31">
        <f t="shared" si="145"/>
        <v>0</v>
      </c>
      <c r="AQ73" s="31">
        <f t="shared" si="145"/>
        <v>0</v>
      </c>
      <c r="AR73" s="31">
        <f t="shared" si="145"/>
        <v>0</v>
      </c>
      <c r="AS73" s="31">
        <f t="shared" si="145"/>
        <v>0</v>
      </c>
      <c r="AT73" s="31">
        <f t="shared" si="145"/>
        <v>0</v>
      </c>
      <c r="AU73" s="31">
        <f t="shared" si="145"/>
        <v>0</v>
      </c>
      <c r="AV73" s="31">
        <f t="shared" si="145"/>
        <v>0</v>
      </c>
      <c r="AW73" s="31">
        <f t="shared" si="145"/>
        <v>0</v>
      </c>
      <c r="AX73" s="31">
        <f t="shared" si="145"/>
        <v>0</v>
      </c>
      <c r="AY73" s="31">
        <f t="shared" si="145"/>
        <v>0</v>
      </c>
      <c r="AZ73" s="31">
        <f t="shared" si="145"/>
        <v>0</v>
      </c>
      <c r="BA73" s="31">
        <f t="shared" si="145"/>
        <v>0</v>
      </c>
      <c r="BB73" s="31">
        <f t="shared" si="145"/>
        <v>0</v>
      </c>
      <c r="BC73" s="31">
        <f t="shared" si="145"/>
        <v>0</v>
      </c>
      <c r="BD73" s="31">
        <f t="shared" si="145"/>
        <v>0</v>
      </c>
      <c r="BE73" s="31">
        <f t="shared" si="145"/>
        <v>0</v>
      </c>
      <c r="BF73" s="31">
        <f t="shared" si="145"/>
        <v>0</v>
      </c>
      <c r="BG73" s="31">
        <f t="shared" si="145"/>
        <v>0</v>
      </c>
      <c r="BH73" s="31">
        <f t="shared" si="145"/>
        <v>0</v>
      </c>
      <c r="BI73" s="31">
        <f t="shared" si="145"/>
        <v>0</v>
      </c>
      <c r="BJ73" s="31">
        <f t="shared" si="145"/>
        <v>0</v>
      </c>
      <c r="BK73" s="31">
        <f t="shared" si="145"/>
        <v>0</v>
      </c>
      <c r="BL73" s="31">
        <f t="shared" si="145"/>
        <v>0</v>
      </c>
      <c r="BM73" s="31">
        <f t="shared" si="145"/>
        <v>0</v>
      </c>
      <c r="BN73" s="31">
        <f t="shared" si="145"/>
        <v>0</v>
      </c>
      <c r="BO73" s="31">
        <f t="shared" si="145"/>
        <v>0</v>
      </c>
      <c r="BP73" s="31">
        <f t="shared" si="145"/>
        <v>0</v>
      </c>
      <c r="BQ73" s="31">
        <f t="shared" si="145"/>
        <v>0</v>
      </c>
      <c r="BR73" s="31">
        <f t="shared" si="145"/>
        <v>0</v>
      </c>
      <c r="BS73" s="31">
        <f t="shared" si="145"/>
        <v>0</v>
      </c>
      <c r="BT73" s="31">
        <f t="shared" si="145"/>
        <v>0</v>
      </c>
      <c r="BU73" s="31">
        <f t="shared" si="145"/>
        <v>0</v>
      </c>
      <c r="BV73" s="31">
        <f t="shared" si="145"/>
        <v>0</v>
      </c>
      <c r="BW73" s="31">
        <f t="shared" si="145"/>
        <v>0</v>
      </c>
      <c r="BX73" s="31">
        <f t="shared" si="145"/>
        <v>0</v>
      </c>
      <c r="BY73" s="31">
        <f t="shared" si="145"/>
        <v>0</v>
      </c>
      <c r="BZ73" s="31">
        <f t="shared" ref="BZ73:CP73" si="146">SUM(BZ74:BZ79)</f>
        <v>0</v>
      </c>
      <c r="CA73" s="31">
        <f t="shared" si="146"/>
        <v>0</v>
      </c>
      <c r="CB73" s="31">
        <f t="shared" si="146"/>
        <v>0</v>
      </c>
      <c r="CC73" s="31">
        <f t="shared" si="146"/>
        <v>0</v>
      </c>
      <c r="CD73" s="31">
        <f t="shared" si="146"/>
        <v>0</v>
      </c>
      <c r="CE73" s="31">
        <f t="shared" si="146"/>
        <v>0</v>
      </c>
      <c r="CF73" s="31">
        <f t="shared" si="146"/>
        <v>0</v>
      </c>
      <c r="CG73" s="31">
        <f t="shared" si="146"/>
        <v>0</v>
      </c>
      <c r="CH73" s="31">
        <f t="shared" si="146"/>
        <v>0</v>
      </c>
      <c r="CI73" s="31">
        <f t="shared" si="146"/>
        <v>0</v>
      </c>
      <c r="CJ73" s="31">
        <f t="shared" si="146"/>
        <v>0</v>
      </c>
      <c r="CK73" s="31">
        <f t="shared" si="146"/>
        <v>0</v>
      </c>
      <c r="CL73" s="31">
        <f t="shared" si="146"/>
        <v>0</v>
      </c>
      <c r="CM73" s="31">
        <f t="shared" si="146"/>
        <v>0</v>
      </c>
      <c r="CN73" s="31">
        <f t="shared" si="146"/>
        <v>0</v>
      </c>
      <c r="CO73" s="31">
        <f t="shared" si="146"/>
        <v>0</v>
      </c>
      <c r="CP73" s="31">
        <f t="shared" si="146"/>
        <v>0</v>
      </c>
      <c r="CQ73" s="31"/>
    </row>
    <row r="74" spans="1:95" s="16" customFormat="1" ht="47.25" hidden="1" x14ac:dyDescent="0.25">
      <c r="A74" s="47" t="s">
        <v>174</v>
      </c>
      <c r="B74" s="45" t="s">
        <v>205</v>
      </c>
      <c r="C74" s="47" t="s">
        <v>175</v>
      </c>
      <c r="D74" s="48"/>
      <c r="E74" s="85"/>
      <c r="F74" s="86"/>
      <c r="G74" s="86"/>
      <c r="H74" s="35"/>
      <c r="I74" s="35"/>
      <c r="J74" s="41"/>
      <c r="K74" s="35"/>
      <c r="L74" s="35"/>
      <c r="M74" s="41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</row>
    <row r="75" spans="1:95" s="16" customFormat="1" ht="47.25" hidden="1" x14ac:dyDescent="0.25">
      <c r="A75" s="47" t="s">
        <v>174</v>
      </c>
      <c r="B75" s="45" t="s">
        <v>176</v>
      </c>
      <c r="C75" s="47" t="s">
        <v>207</v>
      </c>
      <c r="D75" s="48"/>
      <c r="E75" s="85"/>
      <c r="F75" s="85"/>
      <c r="G75" s="86"/>
      <c r="H75" s="35"/>
      <c r="I75" s="35"/>
      <c r="J75" s="41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</row>
    <row r="76" spans="1:95" s="16" customFormat="1" ht="31.5" hidden="1" x14ac:dyDescent="0.25">
      <c r="A76" s="47" t="s">
        <v>174</v>
      </c>
      <c r="B76" s="45" t="s">
        <v>177</v>
      </c>
      <c r="C76" s="47" t="s">
        <v>207</v>
      </c>
      <c r="D76" s="48"/>
      <c r="E76" s="85"/>
      <c r="F76" s="86"/>
      <c r="G76" s="85"/>
      <c r="H76" s="35"/>
      <c r="I76" s="35"/>
      <c r="J76" s="41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6"/>
      <c r="AU76" s="36"/>
      <c r="AV76" s="36"/>
      <c r="AW76" s="36"/>
      <c r="AX76" s="36"/>
      <c r="AY76" s="36"/>
      <c r="AZ76" s="36"/>
      <c r="BA76" s="36"/>
      <c r="BB76" s="36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</row>
    <row r="77" spans="1:95" s="16" customFormat="1" ht="63" hidden="1" x14ac:dyDescent="0.25">
      <c r="A77" s="47" t="s">
        <v>174</v>
      </c>
      <c r="B77" s="45" t="s">
        <v>178</v>
      </c>
      <c r="C77" s="47" t="s">
        <v>207</v>
      </c>
      <c r="D77" s="48"/>
      <c r="E77" s="85"/>
      <c r="F77" s="86"/>
      <c r="G77" s="85"/>
      <c r="H77" s="35"/>
      <c r="I77" s="35"/>
      <c r="J77" s="41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6"/>
      <c r="AU77" s="36"/>
      <c r="AV77" s="36"/>
      <c r="AW77" s="36"/>
      <c r="AX77" s="36"/>
      <c r="AY77" s="36"/>
      <c r="AZ77" s="36"/>
      <c r="BA77" s="36"/>
      <c r="BB77" s="36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</row>
    <row r="78" spans="1:95" s="16" customFormat="1" ht="31.5" hidden="1" x14ac:dyDescent="0.25">
      <c r="A78" s="47" t="s">
        <v>174</v>
      </c>
      <c r="B78" s="45" t="s">
        <v>179</v>
      </c>
      <c r="C78" s="47" t="s">
        <v>207</v>
      </c>
      <c r="D78" s="48"/>
      <c r="E78" s="85"/>
      <c r="F78" s="86"/>
      <c r="G78" s="85"/>
      <c r="H78" s="35"/>
      <c r="I78" s="35"/>
      <c r="J78" s="41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6"/>
      <c r="AU78" s="36"/>
      <c r="AV78" s="36"/>
      <c r="AW78" s="36"/>
      <c r="AX78" s="36"/>
      <c r="AY78" s="36"/>
      <c r="AZ78" s="36"/>
      <c r="BA78" s="36"/>
      <c r="BB78" s="36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</row>
    <row r="79" spans="1:95" s="16" customFormat="1" ht="47.25" hidden="1" x14ac:dyDescent="0.25">
      <c r="A79" s="47" t="s">
        <v>180</v>
      </c>
      <c r="B79" s="45" t="s">
        <v>181</v>
      </c>
      <c r="C79" s="47" t="s">
        <v>208</v>
      </c>
      <c r="D79" s="48"/>
      <c r="E79" s="85"/>
      <c r="F79" s="86"/>
      <c r="G79" s="85"/>
      <c r="H79" s="35"/>
      <c r="I79" s="35"/>
      <c r="J79" s="41"/>
      <c r="K79" s="35"/>
      <c r="L79" s="35"/>
      <c r="M79" s="41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6"/>
      <c r="AU79" s="36"/>
      <c r="AV79" s="36"/>
      <c r="AW79" s="36"/>
      <c r="AX79" s="36"/>
      <c r="AY79" s="36"/>
      <c r="AZ79" s="36"/>
      <c r="BA79" s="36"/>
      <c r="BB79" s="36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</row>
    <row r="80" spans="1:95" s="16" customFormat="1" ht="94.5" hidden="1" x14ac:dyDescent="0.25">
      <c r="A80" s="53" t="s">
        <v>182</v>
      </c>
      <c r="B80" s="54" t="s">
        <v>183</v>
      </c>
      <c r="C80" s="51" t="s">
        <v>89</v>
      </c>
      <c r="D80" s="48" t="s">
        <v>209</v>
      </c>
      <c r="E80" s="80" t="s">
        <v>90</v>
      </c>
      <c r="F80" s="80" t="s">
        <v>90</v>
      </c>
      <c r="G80" s="80" t="s">
        <v>90</v>
      </c>
      <c r="H80" s="31">
        <f t="shared" ref="H80:BB80" si="147">SUM(H81:H82)</f>
        <v>0</v>
      </c>
      <c r="I80" s="31">
        <f t="shared" si="147"/>
        <v>0</v>
      </c>
      <c r="J80" s="31" t="s">
        <v>90</v>
      </c>
      <c r="K80" s="31">
        <f t="shared" si="147"/>
        <v>0</v>
      </c>
      <c r="L80" s="31">
        <f t="shared" si="147"/>
        <v>0</v>
      </c>
      <c r="M80" s="31" t="s">
        <v>90</v>
      </c>
      <c r="N80" s="31">
        <f t="shared" si="147"/>
        <v>0</v>
      </c>
      <c r="O80" s="31">
        <f t="shared" si="147"/>
        <v>0</v>
      </c>
      <c r="P80" s="31">
        <f t="shared" si="147"/>
        <v>0</v>
      </c>
      <c r="Q80" s="31">
        <f t="shared" si="147"/>
        <v>0</v>
      </c>
      <c r="R80" s="31">
        <f t="shared" si="147"/>
        <v>0</v>
      </c>
      <c r="S80" s="31">
        <f t="shared" si="147"/>
        <v>0</v>
      </c>
      <c r="T80" s="31">
        <f t="shared" si="147"/>
        <v>0</v>
      </c>
      <c r="U80" s="31">
        <f t="shared" si="147"/>
        <v>0</v>
      </c>
      <c r="V80" s="31">
        <f t="shared" si="147"/>
        <v>0</v>
      </c>
      <c r="W80" s="31">
        <f t="shared" si="147"/>
        <v>0</v>
      </c>
      <c r="X80" s="31">
        <f t="shared" si="147"/>
        <v>0</v>
      </c>
      <c r="Y80" s="31">
        <f t="shared" si="147"/>
        <v>0</v>
      </c>
      <c r="Z80" s="31">
        <f t="shared" si="147"/>
        <v>0</v>
      </c>
      <c r="AA80" s="31">
        <f t="shared" si="147"/>
        <v>0</v>
      </c>
      <c r="AB80" s="31">
        <f t="shared" si="147"/>
        <v>0</v>
      </c>
      <c r="AC80" s="31">
        <f t="shared" si="147"/>
        <v>0</v>
      </c>
      <c r="AD80" s="31">
        <f t="shared" si="147"/>
        <v>0</v>
      </c>
      <c r="AE80" s="31">
        <f t="shared" si="147"/>
        <v>0</v>
      </c>
      <c r="AF80" s="31">
        <f t="shared" si="147"/>
        <v>0</v>
      </c>
      <c r="AG80" s="31">
        <f t="shared" si="147"/>
        <v>0</v>
      </c>
      <c r="AH80" s="31">
        <f t="shared" si="147"/>
        <v>0</v>
      </c>
      <c r="AI80" s="31">
        <f t="shared" si="147"/>
        <v>0</v>
      </c>
      <c r="AJ80" s="31">
        <f t="shared" si="147"/>
        <v>0</v>
      </c>
      <c r="AK80" s="31">
        <f t="shared" si="147"/>
        <v>0</v>
      </c>
      <c r="AL80" s="31">
        <f t="shared" si="147"/>
        <v>0</v>
      </c>
      <c r="AM80" s="31">
        <f t="shared" si="147"/>
        <v>0</v>
      </c>
      <c r="AN80" s="31">
        <f t="shared" si="147"/>
        <v>0</v>
      </c>
      <c r="AO80" s="31">
        <f t="shared" si="147"/>
        <v>0</v>
      </c>
      <c r="AP80" s="31">
        <f t="shared" si="147"/>
        <v>0</v>
      </c>
      <c r="AQ80" s="31">
        <f t="shared" si="147"/>
        <v>0</v>
      </c>
      <c r="AR80" s="31">
        <f t="shared" si="147"/>
        <v>0</v>
      </c>
      <c r="AS80" s="31">
        <f t="shared" si="147"/>
        <v>0</v>
      </c>
      <c r="AT80" s="31">
        <f t="shared" si="147"/>
        <v>0</v>
      </c>
      <c r="AU80" s="31">
        <f t="shared" si="147"/>
        <v>0</v>
      </c>
      <c r="AV80" s="31">
        <f t="shared" si="147"/>
        <v>0</v>
      </c>
      <c r="AW80" s="31">
        <f t="shared" si="147"/>
        <v>0</v>
      </c>
      <c r="AX80" s="31">
        <f t="shared" si="147"/>
        <v>0</v>
      </c>
      <c r="AY80" s="31">
        <f t="shared" si="147"/>
        <v>0</v>
      </c>
      <c r="AZ80" s="31">
        <f t="shared" si="147"/>
        <v>0</v>
      </c>
      <c r="BA80" s="31">
        <f t="shared" si="147"/>
        <v>0</v>
      </c>
      <c r="BB80" s="31">
        <f t="shared" si="147"/>
        <v>0</v>
      </c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>
        <f t="shared" ref="CG80:CP80" si="148">SUM(CG81:CG82)</f>
        <v>0</v>
      </c>
      <c r="CH80" s="31">
        <f t="shared" si="148"/>
        <v>0</v>
      </c>
      <c r="CI80" s="31">
        <f t="shared" si="148"/>
        <v>0</v>
      </c>
      <c r="CJ80" s="31">
        <f t="shared" si="148"/>
        <v>0</v>
      </c>
      <c r="CK80" s="31">
        <f t="shared" si="148"/>
        <v>0</v>
      </c>
      <c r="CL80" s="31">
        <f t="shared" si="148"/>
        <v>0</v>
      </c>
      <c r="CM80" s="31">
        <f t="shared" si="148"/>
        <v>0</v>
      </c>
      <c r="CN80" s="31">
        <f t="shared" si="148"/>
        <v>0</v>
      </c>
      <c r="CO80" s="31">
        <f t="shared" si="148"/>
        <v>0</v>
      </c>
      <c r="CP80" s="31">
        <f t="shared" si="148"/>
        <v>0</v>
      </c>
      <c r="CQ80" s="31"/>
    </row>
    <row r="81" spans="1:95" s="16" customFormat="1" hidden="1" x14ac:dyDescent="0.25">
      <c r="A81" s="55" t="s">
        <v>184</v>
      </c>
      <c r="B81" s="56"/>
      <c r="C81" s="47"/>
      <c r="D81" s="48" t="s">
        <v>209</v>
      </c>
      <c r="E81" s="82"/>
      <c r="F81" s="82"/>
      <c r="G81" s="82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6"/>
      <c r="AU81" s="36"/>
      <c r="AV81" s="36"/>
      <c r="AW81" s="36"/>
      <c r="AX81" s="36"/>
      <c r="AY81" s="36"/>
      <c r="AZ81" s="36"/>
      <c r="BA81" s="36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</row>
    <row r="82" spans="1:95" s="16" customFormat="1" hidden="1" x14ac:dyDescent="0.25">
      <c r="A82" s="55" t="s">
        <v>185</v>
      </c>
      <c r="B82" s="56"/>
      <c r="C82" s="47"/>
      <c r="D82" s="48" t="s">
        <v>209</v>
      </c>
      <c r="E82" s="82"/>
      <c r="F82" s="82"/>
      <c r="G82" s="82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6"/>
      <c r="AU82" s="36"/>
      <c r="AV82" s="36"/>
      <c r="AW82" s="36"/>
      <c r="AX82" s="36"/>
      <c r="AY82" s="36"/>
      <c r="AZ82" s="36"/>
      <c r="BA82" s="36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</row>
    <row r="83" spans="1:95" s="30" customFormat="1" ht="53.25" customHeight="1" x14ac:dyDescent="0.25">
      <c r="A83" s="49" t="s">
        <v>186</v>
      </c>
      <c r="B83" s="50" t="s">
        <v>187</v>
      </c>
      <c r="C83" s="51" t="s">
        <v>89</v>
      </c>
      <c r="D83" s="52"/>
      <c r="E83" s="80"/>
      <c r="F83" s="80"/>
      <c r="G83" s="80"/>
      <c r="H83" s="52">
        <f t="shared" ref="H83" si="149">SUM(H84:H85)</f>
        <v>3.3835731885903084</v>
      </c>
      <c r="I83" s="52">
        <f t="shared" ref="I83:BZ83" si="150">SUM(I84:I85)</f>
        <v>49.368266838300002</v>
      </c>
      <c r="J83" s="31"/>
      <c r="K83" s="52">
        <f t="shared" si="150"/>
        <v>3.3835731885903084</v>
      </c>
      <c r="L83" s="52">
        <f t="shared" si="150"/>
        <v>0.49913328000000001</v>
      </c>
      <c r="M83" s="31"/>
      <c r="N83" s="52">
        <f t="shared" si="150"/>
        <v>0</v>
      </c>
      <c r="O83" s="52">
        <f t="shared" si="150"/>
        <v>0</v>
      </c>
      <c r="P83" s="52">
        <f t="shared" si="150"/>
        <v>65.838499999999996</v>
      </c>
      <c r="Q83" s="52">
        <f t="shared" si="150"/>
        <v>65.838499999999996</v>
      </c>
      <c r="R83" s="52">
        <f t="shared" si="150"/>
        <v>65.838499999999996</v>
      </c>
      <c r="S83" s="52">
        <f t="shared" si="150"/>
        <v>65.838499999999996</v>
      </c>
      <c r="T83" s="52">
        <f t="shared" si="150"/>
        <v>49.368266838300002</v>
      </c>
      <c r="U83" s="52">
        <f t="shared" si="150"/>
        <v>0.49913328000000001</v>
      </c>
      <c r="V83" s="52">
        <f t="shared" si="150"/>
        <v>49.368266838300002</v>
      </c>
      <c r="W83" s="52">
        <f t="shared" si="150"/>
        <v>39.220586418300002</v>
      </c>
      <c r="X83" s="52">
        <f t="shared" si="150"/>
        <v>0</v>
      </c>
      <c r="Y83" s="52">
        <f t="shared" si="150"/>
        <v>5.0598539999999996</v>
      </c>
      <c r="Z83" s="52">
        <f t="shared" si="150"/>
        <v>0</v>
      </c>
      <c r="AA83" s="52">
        <f t="shared" si="150"/>
        <v>0</v>
      </c>
      <c r="AB83" s="52">
        <f t="shared" si="150"/>
        <v>5.0598539999999996</v>
      </c>
      <c r="AC83" s="52">
        <f t="shared" si="150"/>
        <v>0</v>
      </c>
      <c r="AD83" s="52">
        <f t="shared" si="150"/>
        <v>0.49913328000000001</v>
      </c>
      <c r="AE83" s="52">
        <f t="shared" si="150"/>
        <v>0</v>
      </c>
      <c r="AF83" s="52">
        <f t="shared" si="150"/>
        <v>0</v>
      </c>
      <c r="AG83" s="52">
        <f t="shared" si="150"/>
        <v>0.49913328000000001</v>
      </c>
      <c r="AH83" s="52">
        <f t="shared" si="150"/>
        <v>0</v>
      </c>
      <c r="AI83" s="52">
        <f t="shared" si="150"/>
        <v>5.0598539999999996</v>
      </c>
      <c r="AJ83" s="52">
        <f t="shared" si="150"/>
        <v>0</v>
      </c>
      <c r="AK83" s="52">
        <f t="shared" si="150"/>
        <v>0</v>
      </c>
      <c r="AL83" s="52">
        <f t="shared" si="150"/>
        <v>5.0598539999999996</v>
      </c>
      <c r="AM83" s="52">
        <f t="shared" si="150"/>
        <v>0</v>
      </c>
      <c r="AN83" s="52">
        <f t="shared" si="150"/>
        <v>0.49913328000000001</v>
      </c>
      <c r="AO83" s="52">
        <f t="shared" si="150"/>
        <v>0</v>
      </c>
      <c r="AP83" s="52">
        <f t="shared" si="150"/>
        <v>0</v>
      </c>
      <c r="AQ83" s="52">
        <f t="shared" si="150"/>
        <v>0.49913328000000001</v>
      </c>
      <c r="AR83" s="52">
        <f t="shared" si="150"/>
        <v>0</v>
      </c>
      <c r="AS83" s="52">
        <f t="shared" si="150"/>
        <v>5.0878264199999998</v>
      </c>
      <c r="AT83" s="52">
        <f t="shared" si="150"/>
        <v>0</v>
      </c>
      <c r="AU83" s="52">
        <f t="shared" si="150"/>
        <v>0</v>
      </c>
      <c r="AV83" s="52">
        <f t="shared" si="150"/>
        <v>5.0878264199999998</v>
      </c>
      <c r="AW83" s="52">
        <f t="shared" si="150"/>
        <v>0</v>
      </c>
      <c r="AX83" s="52">
        <f t="shared" si="150"/>
        <v>0</v>
      </c>
      <c r="AY83" s="52">
        <f t="shared" si="150"/>
        <v>0</v>
      </c>
      <c r="AZ83" s="52">
        <f t="shared" si="150"/>
        <v>0</v>
      </c>
      <c r="BA83" s="52">
        <f t="shared" si="150"/>
        <v>0</v>
      </c>
      <c r="BB83" s="52">
        <f t="shared" si="150"/>
        <v>0</v>
      </c>
      <c r="BC83" s="52">
        <f t="shared" si="150"/>
        <v>20.5122064143</v>
      </c>
      <c r="BD83" s="52">
        <f t="shared" si="150"/>
        <v>0</v>
      </c>
      <c r="BE83" s="52">
        <f t="shared" si="150"/>
        <v>0</v>
      </c>
      <c r="BF83" s="52">
        <f t="shared" si="150"/>
        <v>20.5122064143</v>
      </c>
      <c r="BG83" s="52">
        <f t="shared" si="150"/>
        <v>0</v>
      </c>
      <c r="BH83" s="52">
        <f t="shared" si="150"/>
        <v>0</v>
      </c>
      <c r="BI83" s="52">
        <f t="shared" si="150"/>
        <v>0</v>
      </c>
      <c r="BJ83" s="52">
        <f t="shared" si="150"/>
        <v>0</v>
      </c>
      <c r="BK83" s="52">
        <f t="shared" si="150"/>
        <v>0</v>
      </c>
      <c r="BL83" s="52">
        <f t="shared" si="150"/>
        <v>0</v>
      </c>
      <c r="BM83" s="52">
        <f t="shared" si="150"/>
        <v>18.708380003999999</v>
      </c>
      <c r="BN83" s="52">
        <f t="shared" si="150"/>
        <v>0</v>
      </c>
      <c r="BO83" s="52">
        <f t="shared" si="150"/>
        <v>0</v>
      </c>
      <c r="BP83" s="52">
        <f t="shared" si="150"/>
        <v>18.708380003999999</v>
      </c>
      <c r="BQ83" s="52">
        <f t="shared" si="150"/>
        <v>0</v>
      </c>
      <c r="BR83" s="52">
        <f t="shared" si="150"/>
        <v>0</v>
      </c>
      <c r="BS83" s="52">
        <f t="shared" si="150"/>
        <v>0</v>
      </c>
      <c r="BT83" s="52">
        <f t="shared" si="150"/>
        <v>0</v>
      </c>
      <c r="BU83" s="52">
        <f t="shared" si="150"/>
        <v>0</v>
      </c>
      <c r="BV83" s="52">
        <f t="shared" si="150"/>
        <v>0</v>
      </c>
      <c r="BW83" s="52">
        <f t="shared" si="150"/>
        <v>0</v>
      </c>
      <c r="BX83" s="52">
        <f t="shared" si="150"/>
        <v>0</v>
      </c>
      <c r="BY83" s="52">
        <f t="shared" si="150"/>
        <v>0</v>
      </c>
      <c r="BZ83" s="52">
        <f t="shared" si="150"/>
        <v>0</v>
      </c>
      <c r="CA83" s="52">
        <f t="shared" ref="CA83:CP83" si="151">SUM(CA84:CA85)</f>
        <v>0</v>
      </c>
      <c r="CB83" s="52">
        <f t="shared" si="151"/>
        <v>0</v>
      </c>
      <c r="CC83" s="52">
        <f t="shared" si="151"/>
        <v>0</v>
      </c>
      <c r="CD83" s="52">
        <f t="shared" si="151"/>
        <v>0</v>
      </c>
      <c r="CE83" s="52">
        <f t="shared" si="151"/>
        <v>0</v>
      </c>
      <c r="CF83" s="52">
        <f t="shared" si="151"/>
        <v>0</v>
      </c>
      <c r="CG83" s="52">
        <f t="shared" si="151"/>
        <v>49.368266838300002</v>
      </c>
      <c r="CH83" s="52">
        <f t="shared" si="151"/>
        <v>0</v>
      </c>
      <c r="CI83" s="52">
        <f t="shared" si="151"/>
        <v>0</v>
      </c>
      <c r="CJ83" s="52">
        <f t="shared" si="151"/>
        <v>49.368266838300002</v>
      </c>
      <c r="CK83" s="52">
        <f t="shared" si="151"/>
        <v>0</v>
      </c>
      <c r="CL83" s="52">
        <f t="shared" si="151"/>
        <v>0.49913328000000001</v>
      </c>
      <c r="CM83" s="52">
        <f t="shared" si="151"/>
        <v>0</v>
      </c>
      <c r="CN83" s="52">
        <f t="shared" si="151"/>
        <v>0</v>
      </c>
      <c r="CO83" s="52">
        <f t="shared" si="151"/>
        <v>0.49913328000000001</v>
      </c>
      <c r="CP83" s="52">
        <f t="shared" si="151"/>
        <v>0</v>
      </c>
      <c r="CQ83" s="31"/>
    </row>
    <row r="84" spans="1:95" s="30" customFormat="1" ht="69.75" customHeight="1" x14ac:dyDescent="0.25">
      <c r="A84" s="44" t="s">
        <v>186</v>
      </c>
      <c r="B84" s="57" t="s">
        <v>200</v>
      </c>
      <c r="C84" s="46" t="s">
        <v>202</v>
      </c>
      <c r="D84" s="48" t="s">
        <v>195</v>
      </c>
      <c r="E84" s="83">
        <v>2020</v>
      </c>
      <c r="F84" s="83">
        <v>2023</v>
      </c>
      <c r="G84" s="83" t="s">
        <v>246</v>
      </c>
      <c r="H84" s="48">
        <f>46.0842668286/13.62</f>
        <v>3.3835731885903084</v>
      </c>
      <c r="I84" s="48">
        <f>AL84+AV84+BF84+BP84+BZ84</f>
        <v>49.368266838300002</v>
      </c>
      <c r="J84" s="70" t="s">
        <v>203</v>
      </c>
      <c r="K84" s="48">
        <f>H84</f>
        <v>3.3835731885903084</v>
      </c>
      <c r="L84" s="48">
        <f>AQ84+BA84+BK84+BU84+CE84</f>
        <v>0.49913328000000001</v>
      </c>
      <c r="M84" s="70" t="s">
        <v>203</v>
      </c>
      <c r="N84" s="48">
        <v>0</v>
      </c>
      <c r="O84" s="48">
        <v>0</v>
      </c>
      <c r="P84" s="48">
        <v>65.838499999999996</v>
      </c>
      <c r="Q84" s="48">
        <f>P84</f>
        <v>65.838499999999996</v>
      </c>
      <c r="R84" s="48">
        <v>65.838499999999996</v>
      </c>
      <c r="S84" s="48">
        <f>R84</f>
        <v>65.838499999999996</v>
      </c>
      <c r="T84" s="48">
        <f>I84</f>
        <v>49.368266838300002</v>
      </c>
      <c r="U84" s="48">
        <f>L84</f>
        <v>0.49913328000000001</v>
      </c>
      <c r="V84" s="48">
        <f>T84</f>
        <v>49.368266838300002</v>
      </c>
      <c r="W84" s="48">
        <f>BC84+BM84+BW84</f>
        <v>39.220586418300002</v>
      </c>
      <c r="X84" s="48">
        <f>BH84+BR84+CB84</f>
        <v>0</v>
      </c>
      <c r="Y84" s="48">
        <f t="shared" ref="Y84:AE84" si="152">AI84</f>
        <v>5.0598539999999996</v>
      </c>
      <c r="Z84" s="48">
        <f t="shared" si="152"/>
        <v>0</v>
      </c>
      <c r="AA84" s="48">
        <f t="shared" si="152"/>
        <v>0</v>
      </c>
      <c r="AB84" s="48">
        <f t="shared" si="152"/>
        <v>5.0598539999999996</v>
      </c>
      <c r="AC84" s="48">
        <f t="shared" si="152"/>
        <v>0</v>
      </c>
      <c r="AD84" s="48">
        <f>AG84</f>
        <v>0.49913328000000001</v>
      </c>
      <c r="AE84" s="48">
        <f t="shared" si="152"/>
        <v>0</v>
      </c>
      <c r="AF84" s="48">
        <f>AP84</f>
        <v>0</v>
      </c>
      <c r="AG84" s="48">
        <f>499133.28/1000000</f>
        <v>0.49913328000000001</v>
      </c>
      <c r="AH84" s="48">
        <f t="shared" ref="AH84" si="153">AR84</f>
        <v>0</v>
      </c>
      <c r="AI84" s="48">
        <f>SUM(AJ84:AM84)</f>
        <v>5.0598539999999996</v>
      </c>
      <c r="AJ84" s="48">
        <v>0</v>
      </c>
      <c r="AK84" s="48">
        <v>0</v>
      </c>
      <c r="AL84" s="48">
        <f>4216545/1000000*1.2</f>
        <v>5.0598539999999996</v>
      </c>
      <c r="AM84" s="48">
        <v>0</v>
      </c>
      <c r="AN84" s="48">
        <f>SUM(AO84:AR84)</f>
        <v>0.49913328000000001</v>
      </c>
      <c r="AO84" s="48">
        <v>0</v>
      </c>
      <c r="AP84" s="48">
        <v>0</v>
      </c>
      <c r="AQ84" s="48">
        <f>499133.28/1000000</f>
        <v>0.49913328000000001</v>
      </c>
      <c r="AR84" s="48">
        <v>0</v>
      </c>
      <c r="AS84" s="71">
        <f>SUM(AT84:AW84)</f>
        <v>5.0878264199999998</v>
      </c>
      <c r="AT84" s="71">
        <v>0</v>
      </c>
      <c r="AU84" s="71">
        <v>0</v>
      </c>
      <c r="AV84" s="71">
        <f>4.23985535*1.2</f>
        <v>5.0878264199999998</v>
      </c>
      <c r="AW84" s="48">
        <v>0</v>
      </c>
      <c r="AX84" s="71">
        <f>SUM(AY84:BB84)</f>
        <v>0</v>
      </c>
      <c r="AY84" s="71">
        <v>0</v>
      </c>
      <c r="AZ84" s="71">
        <v>0</v>
      </c>
      <c r="BA84" s="71">
        <v>0</v>
      </c>
      <c r="BB84" s="48">
        <v>0</v>
      </c>
      <c r="BC84" s="48">
        <f>SUM(BD84:BG84)</f>
        <v>20.5122064143</v>
      </c>
      <c r="BD84" s="48">
        <v>0</v>
      </c>
      <c r="BE84" s="48">
        <v>0</v>
      </c>
      <c r="BF84" s="48">
        <f>(44184340.2/1.2/1000000*1.043-4216545/1000000)/2*1.2</f>
        <v>20.5122064143</v>
      </c>
      <c r="BG84" s="48">
        <v>0</v>
      </c>
      <c r="BH84" s="48">
        <f>SUM(BI84:BL84)</f>
        <v>0</v>
      </c>
      <c r="BI84" s="48">
        <v>0</v>
      </c>
      <c r="BJ84" s="48">
        <v>0</v>
      </c>
      <c r="BK84" s="48">
        <v>0</v>
      </c>
      <c r="BL84" s="48">
        <v>0</v>
      </c>
      <c r="BM84" s="48">
        <f>SUM(BN84:BQ84)</f>
        <v>18.708380003999999</v>
      </c>
      <c r="BN84" s="48">
        <v>0</v>
      </c>
      <c r="BO84" s="48">
        <v>0</v>
      </c>
      <c r="BP84" s="48">
        <f>15.59031667*1.2</f>
        <v>18.708380003999999</v>
      </c>
      <c r="BQ84" s="48">
        <v>0</v>
      </c>
      <c r="BR84" s="48">
        <f>SUM(BS84:BV84)</f>
        <v>0</v>
      </c>
      <c r="BS84" s="48">
        <v>0</v>
      </c>
      <c r="BT84" s="48">
        <v>0</v>
      </c>
      <c r="BU84" s="48">
        <v>0</v>
      </c>
      <c r="BV84" s="48">
        <v>0</v>
      </c>
      <c r="BW84" s="48">
        <v>0</v>
      </c>
      <c r="BX84" s="48">
        <v>0</v>
      </c>
      <c r="BY84" s="48">
        <v>0</v>
      </c>
      <c r="BZ84" s="48">
        <v>0</v>
      </c>
      <c r="CA84" s="48">
        <v>0</v>
      </c>
      <c r="CB84" s="48">
        <v>0</v>
      </c>
      <c r="CC84" s="48">
        <v>0</v>
      </c>
      <c r="CD84" s="48">
        <v>0</v>
      </c>
      <c r="CE84" s="48">
        <v>0</v>
      </c>
      <c r="CF84" s="48">
        <v>0</v>
      </c>
      <c r="CG84" s="48">
        <f t="shared" ref="CG84" si="154">SUM(CH84:CK84)</f>
        <v>49.368266838300002</v>
      </c>
      <c r="CH84" s="48">
        <v>0</v>
      </c>
      <c r="CI84" s="48">
        <v>0</v>
      </c>
      <c r="CJ84" s="48">
        <f>AL84+AV84+BF84+BP84+BZ84</f>
        <v>49.368266838300002</v>
      </c>
      <c r="CK84" s="48">
        <v>0</v>
      </c>
      <c r="CL84" s="48">
        <f t="shared" ref="CL84" si="155">SUM(CM84:CP84)</f>
        <v>0.49913328000000001</v>
      </c>
      <c r="CM84" s="48">
        <v>0</v>
      </c>
      <c r="CN84" s="48">
        <v>0</v>
      </c>
      <c r="CO84" s="48">
        <f t="shared" ref="CO84" si="156">AQ84+BA84+BK84+BU84+CE84</f>
        <v>0.49913328000000001</v>
      </c>
      <c r="CP84" s="48">
        <v>0</v>
      </c>
      <c r="CQ84" s="48" t="s">
        <v>248</v>
      </c>
    </row>
    <row r="85" spans="1:95" s="16" customFormat="1" ht="18.75" hidden="1" x14ac:dyDescent="0.25">
      <c r="A85" s="44" t="s">
        <v>188</v>
      </c>
      <c r="B85" s="57"/>
      <c r="C85" s="46"/>
      <c r="D85" s="58"/>
      <c r="E85" s="82"/>
      <c r="F85" s="82"/>
      <c r="G85" s="82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42"/>
      <c r="AU85" s="42"/>
      <c r="AV85" s="42"/>
      <c r="AW85" s="42"/>
      <c r="AX85" s="42"/>
      <c r="AY85" s="42"/>
      <c r="AZ85" s="42"/>
      <c r="BA85" s="42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  <c r="CO85" s="25"/>
      <c r="CP85" s="25"/>
      <c r="CQ85" s="25"/>
    </row>
    <row r="86" spans="1:95" s="16" customFormat="1" ht="47.25" hidden="1" x14ac:dyDescent="0.25">
      <c r="A86" s="49" t="s">
        <v>189</v>
      </c>
      <c r="B86" s="50" t="s">
        <v>190</v>
      </c>
      <c r="C86" s="51" t="s">
        <v>89</v>
      </c>
      <c r="D86" s="52" t="s">
        <v>90</v>
      </c>
      <c r="E86" s="80" t="s">
        <v>90</v>
      </c>
      <c r="F86" s="80" t="s">
        <v>90</v>
      </c>
      <c r="G86" s="80" t="s">
        <v>90</v>
      </c>
      <c r="H86" s="31">
        <f t="shared" ref="H86:BB86" si="157">SUM(H87:H88)</f>
        <v>0</v>
      </c>
      <c r="I86" s="31">
        <f t="shared" si="157"/>
        <v>0</v>
      </c>
      <c r="J86" s="31" t="s">
        <v>90</v>
      </c>
      <c r="K86" s="31">
        <f t="shared" si="157"/>
        <v>0</v>
      </c>
      <c r="L86" s="31">
        <f t="shared" si="157"/>
        <v>0</v>
      </c>
      <c r="M86" s="31" t="s">
        <v>90</v>
      </c>
      <c r="N86" s="31">
        <f t="shared" si="157"/>
        <v>0</v>
      </c>
      <c r="O86" s="31">
        <f t="shared" si="157"/>
        <v>0</v>
      </c>
      <c r="P86" s="31">
        <f t="shared" si="157"/>
        <v>0</v>
      </c>
      <c r="Q86" s="31">
        <f t="shared" si="157"/>
        <v>0</v>
      </c>
      <c r="R86" s="31">
        <f t="shared" si="157"/>
        <v>0</v>
      </c>
      <c r="S86" s="31">
        <f t="shared" si="157"/>
        <v>0</v>
      </c>
      <c r="T86" s="31">
        <f t="shared" si="157"/>
        <v>0</v>
      </c>
      <c r="U86" s="31">
        <f t="shared" si="157"/>
        <v>0</v>
      </c>
      <c r="V86" s="31">
        <f t="shared" si="157"/>
        <v>0</v>
      </c>
      <c r="W86" s="31">
        <f t="shared" si="157"/>
        <v>0</v>
      </c>
      <c r="X86" s="31">
        <f t="shared" si="157"/>
        <v>0</v>
      </c>
      <c r="Y86" s="31">
        <f t="shared" si="157"/>
        <v>0</v>
      </c>
      <c r="Z86" s="31">
        <f t="shared" si="157"/>
        <v>0</v>
      </c>
      <c r="AA86" s="31">
        <f t="shared" si="157"/>
        <v>0</v>
      </c>
      <c r="AB86" s="31">
        <f t="shared" si="157"/>
        <v>0</v>
      </c>
      <c r="AC86" s="31">
        <f t="shared" si="157"/>
        <v>0</v>
      </c>
      <c r="AD86" s="31">
        <f t="shared" si="157"/>
        <v>0</v>
      </c>
      <c r="AE86" s="31">
        <f t="shared" si="157"/>
        <v>0</v>
      </c>
      <c r="AF86" s="31">
        <f t="shared" si="157"/>
        <v>0</v>
      </c>
      <c r="AG86" s="31">
        <f t="shared" si="157"/>
        <v>0</v>
      </c>
      <c r="AH86" s="31">
        <f t="shared" si="157"/>
        <v>0</v>
      </c>
      <c r="AI86" s="31">
        <f t="shared" si="157"/>
        <v>0</v>
      </c>
      <c r="AJ86" s="31">
        <f t="shared" si="157"/>
        <v>0</v>
      </c>
      <c r="AK86" s="31">
        <f t="shared" si="157"/>
        <v>0</v>
      </c>
      <c r="AL86" s="31">
        <f t="shared" si="157"/>
        <v>0</v>
      </c>
      <c r="AM86" s="31">
        <f t="shared" si="157"/>
        <v>0</v>
      </c>
      <c r="AN86" s="31">
        <f t="shared" si="157"/>
        <v>0</v>
      </c>
      <c r="AO86" s="31">
        <f t="shared" si="157"/>
        <v>0</v>
      </c>
      <c r="AP86" s="31">
        <f t="shared" si="157"/>
        <v>0</v>
      </c>
      <c r="AQ86" s="31">
        <f t="shared" si="157"/>
        <v>0</v>
      </c>
      <c r="AR86" s="31">
        <f t="shared" si="157"/>
        <v>0</v>
      </c>
      <c r="AS86" s="31">
        <f t="shared" si="157"/>
        <v>0</v>
      </c>
      <c r="AT86" s="31">
        <f t="shared" si="157"/>
        <v>0</v>
      </c>
      <c r="AU86" s="31">
        <f t="shared" si="157"/>
        <v>0</v>
      </c>
      <c r="AV86" s="31">
        <f t="shared" si="157"/>
        <v>0</v>
      </c>
      <c r="AW86" s="31">
        <f t="shared" si="157"/>
        <v>0</v>
      </c>
      <c r="AX86" s="31">
        <f t="shared" si="157"/>
        <v>0</v>
      </c>
      <c r="AY86" s="31">
        <f t="shared" si="157"/>
        <v>0</v>
      </c>
      <c r="AZ86" s="31">
        <f t="shared" si="157"/>
        <v>0</v>
      </c>
      <c r="BA86" s="31">
        <f t="shared" si="157"/>
        <v>0</v>
      </c>
      <c r="BB86" s="31">
        <f t="shared" si="157"/>
        <v>0</v>
      </c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>
        <f t="shared" ref="CG86:CP86" si="158">SUM(CG87:CG88)</f>
        <v>0</v>
      </c>
      <c r="CH86" s="31">
        <f t="shared" si="158"/>
        <v>0</v>
      </c>
      <c r="CI86" s="31">
        <f t="shared" si="158"/>
        <v>0</v>
      </c>
      <c r="CJ86" s="31">
        <f t="shared" si="158"/>
        <v>0</v>
      </c>
      <c r="CK86" s="31">
        <f t="shared" si="158"/>
        <v>0</v>
      </c>
      <c r="CL86" s="31">
        <f t="shared" si="158"/>
        <v>0</v>
      </c>
      <c r="CM86" s="31">
        <f t="shared" si="158"/>
        <v>0</v>
      </c>
      <c r="CN86" s="31">
        <f t="shared" si="158"/>
        <v>0</v>
      </c>
      <c r="CO86" s="31">
        <f t="shared" si="158"/>
        <v>0</v>
      </c>
      <c r="CP86" s="31">
        <f t="shared" si="158"/>
        <v>0</v>
      </c>
      <c r="CQ86" s="23"/>
    </row>
    <row r="87" spans="1:95" s="16" customFormat="1" ht="18.75" hidden="1" x14ac:dyDescent="0.25">
      <c r="A87" s="44" t="s">
        <v>191</v>
      </c>
      <c r="B87" s="43"/>
      <c r="C87" s="46"/>
      <c r="D87" s="48"/>
      <c r="E87" s="82"/>
      <c r="F87" s="82"/>
      <c r="G87" s="82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6"/>
      <c r="AU87" s="36"/>
      <c r="AV87" s="36"/>
      <c r="AW87" s="36"/>
      <c r="AX87" s="36"/>
      <c r="AY87" s="36"/>
      <c r="AZ87" s="36"/>
      <c r="BA87" s="36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25"/>
    </row>
    <row r="88" spans="1:95" s="16" customFormat="1" ht="18.75" hidden="1" x14ac:dyDescent="0.25">
      <c r="A88" s="44" t="s">
        <v>192</v>
      </c>
      <c r="B88" s="43"/>
      <c r="C88" s="46"/>
      <c r="D88" s="48"/>
      <c r="E88" s="82"/>
      <c r="F88" s="82"/>
      <c r="G88" s="82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6"/>
      <c r="AU88" s="36"/>
      <c r="AV88" s="36"/>
      <c r="AW88" s="36"/>
      <c r="AX88" s="36"/>
      <c r="AY88" s="36"/>
      <c r="AZ88" s="36"/>
      <c r="BA88" s="36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25"/>
    </row>
    <row r="89" spans="1:95" s="16" customFormat="1" ht="31.5" x14ac:dyDescent="0.25">
      <c r="A89" s="49" t="s">
        <v>193</v>
      </c>
      <c r="B89" s="50" t="s">
        <v>194</v>
      </c>
      <c r="C89" s="51" t="s">
        <v>89</v>
      </c>
      <c r="D89" s="52"/>
      <c r="E89" s="80"/>
      <c r="F89" s="80"/>
      <c r="G89" s="80"/>
      <c r="H89" s="31"/>
      <c r="I89" s="52">
        <f t="shared" ref="I89" si="159">SUM(I90:I98)</f>
        <v>23.89359</v>
      </c>
      <c r="J89" s="31"/>
      <c r="K89" s="31"/>
      <c r="L89" s="52">
        <f t="shared" ref="L89" si="160">SUM(L90:L98)</f>
        <v>17.575164000000001</v>
      </c>
      <c r="M89" s="31"/>
      <c r="N89" s="52">
        <f t="shared" ref="N89:X89" si="161">SUM(N90:N98)</f>
        <v>0</v>
      </c>
      <c r="O89" s="52">
        <f t="shared" si="161"/>
        <v>0</v>
      </c>
      <c r="P89" s="52">
        <f t="shared" si="161"/>
        <v>23.89359</v>
      </c>
      <c r="Q89" s="52">
        <f t="shared" si="161"/>
        <v>23.89359</v>
      </c>
      <c r="R89" s="52">
        <f t="shared" si="161"/>
        <v>17.575164000000001</v>
      </c>
      <c r="S89" s="52">
        <f t="shared" si="161"/>
        <v>17.575164000000001</v>
      </c>
      <c r="T89" s="52">
        <f t="shared" si="161"/>
        <v>23.89359</v>
      </c>
      <c r="U89" s="52">
        <f t="shared" si="161"/>
        <v>17.575164000000001</v>
      </c>
      <c r="V89" s="52">
        <f t="shared" si="161"/>
        <v>23.89359</v>
      </c>
      <c r="W89" s="52">
        <f t="shared" si="161"/>
        <v>0</v>
      </c>
      <c r="X89" s="52">
        <f t="shared" si="161"/>
        <v>1.7521440000000001</v>
      </c>
      <c r="Y89" s="52">
        <f>SUM(Y90:Y98)</f>
        <v>5.1852099999999997</v>
      </c>
      <c r="Z89" s="52">
        <f t="shared" ref="Z89:CK89" si="162">SUM(Z90:Z98)</f>
        <v>0</v>
      </c>
      <c r="AA89" s="52">
        <f t="shared" si="162"/>
        <v>0</v>
      </c>
      <c r="AB89" s="52">
        <f t="shared" si="162"/>
        <v>5.1852099999999997</v>
      </c>
      <c r="AC89" s="52">
        <f t="shared" si="162"/>
        <v>0</v>
      </c>
      <c r="AD89" s="52">
        <f t="shared" si="162"/>
        <v>8.375</v>
      </c>
      <c r="AE89" s="52">
        <f t="shared" si="162"/>
        <v>0</v>
      </c>
      <c r="AF89" s="52">
        <f t="shared" si="162"/>
        <v>0</v>
      </c>
      <c r="AG89" s="52">
        <f t="shared" si="162"/>
        <v>8.375</v>
      </c>
      <c r="AH89" s="52">
        <f t="shared" si="162"/>
        <v>0</v>
      </c>
      <c r="AI89" s="52">
        <f t="shared" si="162"/>
        <v>5.1852099999999997</v>
      </c>
      <c r="AJ89" s="52">
        <f t="shared" si="162"/>
        <v>0</v>
      </c>
      <c r="AK89" s="52">
        <f t="shared" si="162"/>
        <v>0</v>
      </c>
      <c r="AL89" s="52">
        <f t="shared" si="162"/>
        <v>5.1852099999999997</v>
      </c>
      <c r="AM89" s="52">
        <f t="shared" si="162"/>
        <v>0</v>
      </c>
      <c r="AN89" s="52">
        <f t="shared" si="162"/>
        <v>8.375</v>
      </c>
      <c r="AO89" s="52">
        <f t="shared" si="162"/>
        <v>0</v>
      </c>
      <c r="AP89" s="52">
        <f t="shared" si="162"/>
        <v>0</v>
      </c>
      <c r="AQ89" s="52">
        <f t="shared" si="162"/>
        <v>8.375</v>
      </c>
      <c r="AR89" s="52">
        <f t="shared" si="162"/>
        <v>0</v>
      </c>
      <c r="AS89" s="52">
        <f t="shared" si="162"/>
        <v>18.708379999999998</v>
      </c>
      <c r="AT89" s="52">
        <f t="shared" si="162"/>
        <v>0</v>
      </c>
      <c r="AU89" s="52">
        <f t="shared" si="162"/>
        <v>0</v>
      </c>
      <c r="AV89" s="52">
        <f t="shared" si="162"/>
        <v>18.708379999999998</v>
      </c>
      <c r="AW89" s="52">
        <f t="shared" si="162"/>
        <v>0</v>
      </c>
      <c r="AX89" s="52">
        <f t="shared" si="162"/>
        <v>7.4480199999999996</v>
      </c>
      <c r="AY89" s="52">
        <f t="shared" si="162"/>
        <v>0</v>
      </c>
      <c r="AZ89" s="52">
        <f t="shared" si="162"/>
        <v>0</v>
      </c>
      <c r="BA89" s="52">
        <f t="shared" si="162"/>
        <v>7.4480199999999996</v>
      </c>
      <c r="BB89" s="52">
        <f t="shared" si="162"/>
        <v>0</v>
      </c>
      <c r="BC89" s="52">
        <f t="shared" si="162"/>
        <v>0</v>
      </c>
      <c r="BD89" s="52">
        <f t="shared" si="162"/>
        <v>0</v>
      </c>
      <c r="BE89" s="52">
        <f t="shared" si="162"/>
        <v>0</v>
      </c>
      <c r="BF89" s="52">
        <f t="shared" si="162"/>
        <v>0</v>
      </c>
      <c r="BG89" s="52">
        <f t="shared" si="162"/>
        <v>0</v>
      </c>
      <c r="BH89" s="52">
        <f t="shared" si="162"/>
        <v>1.7521440000000001</v>
      </c>
      <c r="BI89" s="52">
        <f t="shared" si="162"/>
        <v>0</v>
      </c>
      <c r="BJ89" s="52">
        <f t="shared" si="162"/>
        <v>0</v>
      </c>
      <c r="BK89" s="52">
        <f t="shared" si="162"/>
        <v>1.7521440000000001</v>
      </c>
      <c r="BL89" s="52">
        <f t="shared" si="162"/>
        <v>0</v>
      </c>
      <c r="BM89" s="52">
        <f t="shared" si="162"/>
        <v>0</v>
      </c>
      <c r="BN89" s="52">
        <f t="shared" si="162"/>
        <v>0</v>
      </c>
      <c r="BO89" s="52">
        <f t="shared" si="162"/>
        <v>0</v>
      </c>
      <c r="BP89" s="52">
        <f t="shared" si="162"/>
        <v>0</v>
      </c>
      <c r="BQ89" s="52">
        <f t="shared" si="162"/>
        <v>0</v>
      </c>
      <c r="BR89" s="52">
        <f t="shared" si="162"/>
        <v>0</v>
      </c>
      <c r="BS89" s="52">
        <f t="shared" si="162"/>
        <v>0</v>
      </c>
      <c r="BT89" s="52">
        <f t="shared" si="162"/>
        <v>0</v>
      </c>
      <c r="BU89" s="52">
        <f t="shared" si="162"/>
        <v>0</v>
      </c>
      <c r="BV89" s="52">
        <f t="shared" si="162"/>
        <v>0</v>
      </c>
      <c r="BW89" s="52">
        <f t="shared" si="162"/>
        <v>0</v>
      </c>
      <c r="BX89" s="52">
        <f t="shared" si="162"/>
        <v>0</v>
      </c>
      <c r="BY89" s="52">
        <f t="shared" si="162"/>
        <v>0</v>
      </c>
      <c r="BZ89" s="52">
        <f t="shared" si="162"/>
        <v>0</v>
      </c>
      <c r="CA89" s="52">
        <f t="shared" si="162"/>
        <v>0</v>
      </c>
      <c r="CB89" s="52">
        <f t="shared" si="162"/>
        <v>0</v>
      </c>
      <c r="CC89" s="52">
        <f t="shared" si="162"/>
        <v>0</v>
      </c>
      <c r="CD89" s="52">
        <f t="shared" si="162"/>
        <v>0</v>
      </c>
      <c r="CE89" s="52">
        <f t="shared" si="162"/>
        <v>0</v>
      </c>
      <c r="CF89" s="52">
        <f t="shared" si="162"/>
        <v>0</v>
      </c>
      <c r="CG89" s="52">
        <f t="shared" si="162"/>
        <v>23.89359</v>
      </c>
      <c r="CH89" s="52">
        <f t="shared" si="162"/>
        <v>0</v>
      </c>
      <c r="CI89" s="52">
        <f t="shared" si="162"/>
        <v>0</v>
      </c>
      <c r="CJ89" s="52">
        <f t="shared" si="162"/>
        <v>23.89359</v>
      </c>
      <c r="CK89" s="52">
        <f t="shared" si="162"/>
        <v>0</v>
      </c>
      <c r="CL89" s="52">
        <f t="shared" ref="CL89:CP89" si="163">SUM(CL90:CL98)</f>
        <v>17.575164000000001</v>
      </c>
      <c r="CM89" s="52">
        <f t="shared" si="163"/>
        <v>0</v>
      </c>
      <c r="CN89" s="52">
        <f t="shared" si="163"/>
        <v>0</v>
      </c>
      <c r="CO89" s="52">
        <f t="shared" si="163"/>
        <v>17.575164000000001</v>
      </c>
      <c r="CP89" s="52">
        <f t="shared" si="163"/>
        <v>0</v>
      </c>
      <c r="CQ89" s="23"/>
    </row>
    <row r="90" spans="1:95" s="16" customFormat="1" ht="47.25" x14ac:dyDescent="0.25">
      <c r="A90" s="44" t="s">
        <v>193</v>
      </c>
      <c r="B90" s="45" t="s">
        <v>205</v>
      </c>
      <c r="C90" s="47" t="s">
        <v>175</v>
      </c>
      <c r="D90" s="48" t="s">
        <v>209</v>
      </c>
      <c r="E90" s="84">
        <v>2020</v>
      </c>
      <c r="F90" s="83">
        <v>2020</v>
      </c>
      <c r="G90" s="83">
        <v>2020</v>
      </c>
      <c r="H90" s="48" t="s">
        <v>90</v>
      </c>
      <c r="I90" s="48">
        <f t="shared" ref="I90:I92" si="164">AL90+AV90+BF90+BP90+BZ90</f>
        <v>5.1852099999999997</v>
      </c>
      <c r="J90" s="70" t="s">
        <v>203</v>
      </c>
      <c r="K90" s="48" t="str">
        <f t="shared" ref="K90:K92" si="165">H90</f>
        <v>нд</v>
      </c>
      <c r="L90" s="48">
        <f t="shared" ref="L90:L92" si="166">AQ90+BA90+BK90+BU90+CE90</f>
        <v>8.375</v>
      </c>
      <c r="M90" s="70" t="s">
        <v>203</v>
      </c>
      <c r="N90" s="48">
        <v>0</v>
      </c>
      <c r="O90" s="48">
        <v>0</v>
      </c>
      <c r="P90" s="48">
        <f t="shared" ref="P90:P92" si="167">I90</f>
        <v>5.1852099999999997</v>
      </c>
      <c r="Q90" s="48">
        <f t="shared" ref="Q90:Q92" si="168">P90</f>
        <v>5.1852099999999997</v>
      </c>
      <c r="R90" s="48">
        <f t="shared" ref="R90:R92" si="169">L90</f>
        <v>8.375</v>
      </c>
      <c r="S90" s="48">
        <f t="shared" ref="S90:S92" si="170">R90</f>
        <v>8.375</v>
      </c>
      <c r="T90" s="48">
        <f>I90</f>
        <v>5.1852099999999997</v>
      </c>
      <c r="U90" s="48">
        <f>L90</f>
        <v>8.375</v>
      </c>
      <c r="V90" s="48">
        <f t="shared" ref="V90:V92" si="171">T90</f>
        <v>5.1852099999999997</v>
      </c>
      <c r="W90" s="48">
        <f t="shared" ref="W90:W98" si="172">BC90+BM90+BW90</f>
        <v>0</v>
      </c>
      <c r="X90" s="48">
        <f t="shared" ref="X90:X98" si="173">BH90+BR90+CB90</f>
        <v>0</v>
      </c>
      <c r="Y90" s="48">
        <f>AI90</f>
        <v>5.1852099999999997</v>
      </c>
      <c r="Z90" s="48">
        <f t="shared" ref="Z90:Z92" si="174">AJ90</f>
        <v>0</v>
      </c>
      <c r="AA90" s="48">
        <f t="shared" ref="AA90:AA92" si="175">AK90</f>
        <v>0</v>
      </c>
      <c r="AB90" s="48">
        <f t="shared" ref="AB90:AB92" si="176">AL90</f>
        <v>5.1852099999999997</v>
      </c>
      <c r="AC90" s="48">
        <f t="shared" ref="AC90:AC92" si="177">AM90</f>
        <v>0</v>
      </c>
      <c r="AD90" s="48">
        <f>AG90</f>
        <v>8.375</v>
      </c>
      <c r="AE90" s="48">
        <f t="shared" ref="AE90:AE92" si="178">AO90</f>
        <v>0</v>
      </c>
      <c r="AF90" s="48">
        <f t="shared" ref="AF90:AF92" si="179">AP90</f>
        <v>0</v>
      </c>
      <c r="AG90" s="48">
        <f>8375000/1000000</f>
        <v>8.375</v>
      </c>
      <c r="AH90" s="48">
        <f t="shared" ref="AH90:AH92" si="180">AR90</f>
        <v>0</v>
      </c>
      <c r="AI90" s="48">
        <f>SUM(AJ90:AM90)</f>
        <v>5.1852099999999997</v>
      </c>
      <c r="AJ90" s="48">
        <v>0</v>
      </c>
      <c r="AK90" s="48">
        <v>0</v>
      </c>
      <c r="AL90" s="48">
        <v>5.1852099999999997</v>
      </c>
      <c r="AM90" s="48">
        <v>0</v>
      </c>
      <c r="AN90" s="48">
        <f>SUM(AO90:AR90)</f>
        <v>8.375</v>
      </c>
      <c r="AO90" s="48">
        <v>0</v>
      </c>
      <c r="AP90" s="48">
        <v>0</v>
      </c>
      <c r="AQ90" s="48">
        <f>8375000/1000000</f>
        <v>8.375</v>
      </c>
      <c r="AR90" s="48">
        <v>0</v>
      </c>
      <c r="AS90" s="71">
        <f>SUM(AT90:AW90)</f>
        <v>0</v>
      </c>
      <c r="AT90" s="71">
        <v>0</v>
      </c>
      <c r="AU90" s="71">
        <v>0</v>
      </c>
      <c r="AV90" s="71">
        <v>0</v>
      </c>
      <c r="AW90" s="71">
        <v>0</v>
      </c>
      <c r="AX90" s="71">
        <f t="shared" ref="AX90:AX92" si="181">SUM(AY90:BB90)</f>
        <v>0</v>
      </c>
      <c r="AY90" s="71">
        <v>0</v>
      </c>
      <c r="AZ90" s="71">
        <v>0</v>
      </c>
      <c r="BA90" s="71">
        <v>0</v>
      </c>
      <c r="BB90" s="71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  <c r="BQ90" s="48">
        <v>0</v>
      </c>
      <c r="BR90" s="48">
        <v>0</v>
      </c>
      <c r="BS90" s="48">
        <v>0</v>
      </c>
      <c r="BT90" s="48">
        <v>0</v>
      </c>
      <c r="BU90" s="48">
        <v>0</v>
      </c>
      <c r="BV90" s="48">
        <v>0</v>
      </c>
      <c r="BW90" s="48">
        <v>0</v>
      </c>
      <c r="BX90" s="48">
        <v>0</v>
      </c>
      <c r="BY90" s="48">
        <v>0</v>
      </c>
      <c r="BZ90" s="48">
        <v>0</v>
      </c>
      <c r="CA90" s="48">
        <v>0</v>
      </c>
      <c r="CB90" s="48">
        <v>0</v>
      </c>
      <c r="CC90" s="48">
        <v>0</v>
      </c>
      <c r="CD90" s="48">
        <v>0</v>
      </c>
      <c r="CE90" s="48">
        <v>0</v>
      </c>
      <c r="CF90" s="48">
        <v>0</v>
      </c>
      <c r="CG90" s="48">
        <f>SUM(CH90:CK90)</f>
        <v>5.1852099999999997</v>
      </c>
      <c r="CH90" s="48">
        <v>0</v>
      </c>
      <c r="CI90" s="48">
        <v>0</v>
      </c>
      <c r="CJ90" s="48">
        <f>AL90+AV90+BF90+BP90+BZ90</f>
        <v>5.1852099999999997</v>
      </c>
      <c r="CK90" s="48">
        <v>0</v>
      </c>
      <c r="CL90" s="48">
        <f>SUM(CM90:CP90)</f>
        <v>8.375</v>
      </c>
      <c r="CM90" s="48">
        <v>0</v>
      </c>
      <c r="CN90" s="48">
        <v>0</v>
      </c>
      <c r="CO90" s="48">
        <f>AQ90+BA90+BK90+BU90+CE90</f>
        <v>8.375</v>
      </c>
      <c r="CP90" s="48">
        <v>0</v>
      </c>
      <c r="CQ90" s="48" t="s">
        <v>204</v>
      </c>
    </row>
    <row r="91" spans="1:95" s="16" customFormat="1" ht="63" x14ac:dyDescent="0.25">
      <c r="A91" s="44" t="s">
        <v>193</v>
      </c>
      <c r="B91" s="45" t="s">
        <v>211</v>
      </c>
      <c r="C91" s="47" t="s">
        <v>214</v>
      </c>
      <c r="D91" s="48" t="s">
        <v>209</v>
      </c>
      <c r="E91" s="84" t="s">
        <v>118</v>
      </c>
      <c r="F91" s="83">
        <v>2021</v>
      </c>
      <c r="G91" s="83">
        <v>2021</v>
      </c>
      <c r="H91" s="48" t="s">
        <v>90</v>
      </c>
      <c r="I91" s="48">
        <f t="shared" si="164"/>
        <v>0.76246999999999998</v>
      </c>
      <c r="J91" s="70" t="s">
        <v>115</v>
      </c>
      <c r="K91" s="48" t="str">
        <f t="shared" si="165"/>
        <v>нд</v>
      </c>
      <c r="L91" s="48">
        <f t="shared" si="166"/>
        <v>1.62</v>
      </c>
      <c r="M91" s="48" t="str">
        <f t="shared" ref="M91:M92" si="182">J91</f>
        <v>январь 2019</v>
      </c>
      <c r="N91" s="48">
        <v>0</v>
      </c>
      <c r="O91" s="48">
        <v>0</v>
      </c>
      <c r="P91" s="48">
        <f t="shared" si="167"/>
        <v>0.76246999999999998</v>
      </c>
      <c r="Q91" s="48">
        <f t="shared" si="168"/>
        <v>0.76246999999999998</v>
      </c>
      <c r="R91" s="48">
        <f t="shared" si="169"/>
        <v>1.62</v>
      </c>
      <c r="S91" s="48">
        <f t="shared" si="170"/>
        <v>1.62</v>
      </c>
      <c r="T91" s="48">
        <f t="shared" ref="T91:T92" si="183">I91</f>
        <v>0.76246999999999998</v>
      </c>
      <c r="U91" s="48">
        <f t="shared" ref="U91:U92" si="184">L91</f>
        <v>1.62</v>
      </c>
      <c r="V91" s="48">
        <f t="shared" si="171"/>
        <v>0.76246999999999998</v>
      </c>
      <c r="W91" s="48">
        <f t="shared" si="172"/>
        <v>0</v>
      </c>
      <c r="X91" s="48">
        <f t="shared" si="173"/>
        <v>0</v>
      </c>
      <c r="Y91" s="48">
        <f t="shared" ref="Y91" si="185">AI91</f>
        <v>0</v>
      </c>
      <c r="Z91" s="48">
        <f t="shared" si="174"/>
        <v>0</v>
      </c>
      <c r="AA91" s="48">
        <f t="shared" si="175"/>
        <v>0</v>
      </c>
      <c r="AB91" s="48">
        <f t="shared" si="176"/>
        <v>0</v>
      </c>
      <c r="AC91" s="48">
        <f t="shared" si="177"/>
        <v>0</v>
      </c>
      <c r="AD91" s="48">
        <f t="shared" ref="AD91:AD92" si="186">AN91</f>
        <v>0</v>
      </c>
      <c r="AE91" s="48">
        <f t="shared" si="178"/>
        <v>0</v>
      </c>
      <c r="AF91" s="48">
        <f t="shared" si="179"/>
        <v>0</v>
      </c>
      <c r="AG91" s="48">
        <f t="shared" ref="AG91:AG92" si="187">AQ91</f>
        <v>0</v>
      </c>
      <c r="AH91" s="48">
        <f t="shared" si="180"/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71">
        <f t="shared" ref="AS91" si="188">SUM(AT91:AW91)</f>
        <v>0.76246999999999998</v>
      </c>
      <c r="AT91" s="71">
        <v>0</v>
      </c>
      <c r="AU91" s="71">
        <v>0</v>
      </c>
      <c r="AV91" s="71">
        <f t="shared" ref="AV91:AV92" si="189">762470/1000000</f>
        <v>0.76246999999999998</v>
      </c>
      <c r="AW91" s="71">
        <v>0</v>
      </c>
      <c r="AX91" s="71">
        <f t="shared" si="181"/>
        <v>1.62</v>
      </c>
      <c r="AY91" s="71">
        <v>0</v>
      </c>
      <c r="AZ91" s="71">
        <v>0</v>
      </c>
      <c r="BA91" s="71">
        <v>1.62</v>
      </c>
      <c r="BB91" s="71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f t="shared" ref="BM91:BM92" si="190">SUM(BN91:BQ91)</f>
        <v>0</v>
      </c>
      <c r="BN91" s="48">
        <v>0</v>
      </c>
      <c r="BO91" s="48">
        <v>0</v>
      </c>
      <c r="BP91" s="48">
        <v>0</v>
      </c>
      <c r="BQ91" s="48">
        <v>0</v>
      </c>
      <c r="BR91" s="48">
        <f t="shared" ref="BR91:BR92" si="191">SUM(BS91:BV91)</f>
        <v>0</v>
      </c>
      <c r="BS91" s="48">
        <v>0</v>
      </c>
      <c r="BT91" s="48">
        <v>0</v>
      </c>
      <c r="BU91" s="48">
        <v>0</v>
      </c>
      <c r="BV91" s="48">
        <v>0</v>
      </c>
      <c r="BW91" s="48">
        <v>0</v>
      </c>
      <c r="BX91" s="48">
        <v>0</v>
      </c>
      <c r="BY91" s="48">
        <v>0</v>
      </c>
      <c r="BZ91" s="48">
        <v>0</v>
      </c>
      <c r="CA91" s="48">
        <v>0</v>
      </c>
      <c r="CB91" s="48">
        <v>0</v>
      </c>
      <c r="CC91" s="48">
        <v>0</v>
      </c>
      <c r="CD91" s="48">
        <v>0</v>
      </c>
      <c r="CE91" s="48">
        <v>0</v>
      </c>
      <c r="CF91" s="48">
        <v>0</v>
      </c>
      <c r="CG91" s="48">
        <f t="shared" ref="CG91:CG92" si="192">SUM(CH91:CK91)</f>
        <v>0.76246999999999998</v>
      </c>
      <c r="CH91" s="48">
        <v>0</v>
      </c>
      <c r="CI91" s="48">
        <v>0</v>
      </c>
      <c r="CJ91" s="48">
        <f t="shared" ref="CJ91:CJ92" si="193">AL91+AV91+BF91+BP91+BZ91</f>
        <v>0.76246999999999998</v>
      </c>
      <c r="CK91" s="48">
        <v>0</v>
      </c>
      <c r="CL91" s="48">
        <f t="shared" ref="CL91:CL92" si="194">SUM(CM91:CP91)</f>
        <v>1.62</v>
      </c>
      <c r="CM91" s="48">
        <v>0</v>
      </c>
      <c r="CN91" s="48">
        <v>0</v>
      </c>
      <c r="CO91" s="48">
        <f t="shared" ref="CO91:CO92" si="195">AQ91+BA91+BK91+BU91+CE91</f>
        <v>1.62</v>
      </c>
      <c r="CP91" s="48">
        <v>0</v>
      </c>
      <c r="CQ91" s="48" t="s">
        <v>204</v>
      </c>
    </row>
    <row r="92" spans="1:95" s="16" customFormat="1" ht="63" x14ac:dyDescent="0.25">
      <c r="A92" s="44" t="s">
        <v>193</v>
      </c>
      <c r="B92" s="45" t="s">
        <v>212</v>
      </c>
      <c r="C92" s="47" t="s">
        <v>215</v>
      </c>
      <c r="D92" s="48" t="s">
        <v>209</v>
      </c>
      <c r="E92" s="84" t="s">
        <v>118</v>
      </c>
      <c r="F92" s="83">
        <v>2021</v>
      </c>
      <c r="G92" s="83">
        <v>2021</v>
      </c>
      <c r="H92" s="48" t="s">
        <v>90</v>
      </c>
      <c r="I92" s="48">
        <f t="shared" si="164"/>
        <v>0.76246999999999998</v>
      </c>
      <c r="J92" s="70" t="s">
        <v>115</v>
      </c>
      <c r="K92" s="48" t="str">
        <f t="shared" si="165"/>
        <v>нд</v>
      </c>
      <c r="L92" s="48">
        <f t="shared" si="166"/>
        <v>1.1599999999999999</v>
      </c>
      <c r="M92" s="48" t="str">
        <f t="shared" si="182"/>
        <v>январь 2019</v>
      </c>
      <c r="N92" s="48">
        <v>0</v>
      </c>
      <c r="O92" s="48">
        <v>0</v>
      </c>
      <c r="P92" s="48">
        <f t="shared" si="167"/>
        <v>0.76246999999999998</v>
      </c>
      <c r="Q92" s="48">
        <f t="shared" si="168"/>
        <v>0.76246999999999998</v>
      </c>
      <c r="R92" s="48">
        <f t="shared" si="169"/>
        <v>1.1599999999999999</v>
      </c>
      <c r="S92" s="48">
        <f t="shared" si="170"/>
        <v>1.1599999999999999</v>
      </c>
      <c r="T92" s="48">
        <f t="shared" si="183"/>
        <v>0.76246999999999998</v>
      </c>
      <c r="U92" s="48">
        <f t="shared" si="184"/>
        <v>1.1599999999999999</v>
      </c>
      <c r="V92" s="48">
        <f t="shared" si="171"/>
        <v>0.76246999999999998</v>
      </c>
      <c r="W92" s="48">
        <f t="shared" si="172"/>
        <v>0</v>
      </c>
      <c r="X92" s="48">
        <f t="shared" si="173"/>
        <v>0</v>
      </c>
      <c r="Y92" s="48">
        <f>AI92</f>
        <v>0</v>
      </c>
      <c r="Z92" s="48">
        <f t="shared" si="174"/>
        <v>0</v>
      </c>
      <c r="AA92" s="48">
        <f t="shared" si="175"/>
        <v>0</v>
      </c>
      <c r="AB92" s="48">
        <f t="shared" si="176"/>
        <v>0</v>
      </c>
      <c r="AC92" s="48">
        <f t="shared" si="177"/>
        <v>0</v>
      </c>
      <c r="AD92" s="48">
        <f t="shared" si="186"/>
        <v>0</v>
      </c>
      <c r="AE92" s="48">
        <f t="shared" si="178"/>
        <v>0</v>
      </c>
      <c r="AF92" s="48">
        <f t="shared" si="179"/>
        <v>0</v>
      </c>
      <c r="AG92" s="48">
        <f t="shared" si="187"/>
        <v>0</v>
      </c>
      <c r="AH92" s="48">
        <f t="shared" si="180"/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71">
        <f t="shared" ref="AS92:AS93" si="196">SUM(AT92:AW92)</f>
        <v>0.76246999999999998</v>
      </c>
      <c r="AT92" s="71">
        <v>0</v>
      </c>
      <c r="AU92" s="71">
        <v>0</v>
      </c>
      <c r="AV92" s="71">
        <f t="shared" si="189"/>
        <v>0.76246999999999998</v>
      </c>
      <c r="AW92" s="71">
        <v>0</v>
      </c>
      <c r="AX92" s="71">
        <f t="shared" si="181"/>
        <v>1.1599999999999999</v>
      </c>
      <c r="AY92" s="71">
        <v>0</v>
      </c>
      <c r="AZ92" s="71">
        <v>0</v>
      </c>
      <c r="BA92" s="71">
        <v>1.1599999999999999</v>
      </c>
      <c r="BB92" s="71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f t="shared" si="190"/>
        <v>0</v>
      </c>
      <c r="BN92" s="48">
        <v>0</v>
      </c>
      <c r="BO92" s="48">
        <v>0</v>
      </c>
      <c r="BP92" s="48">
        <v>0</v>
      </c>
      <c r="BQ92" s="48">
        <v>0</v>
      </c>
      <c r="BR92" s="48">
        <f t="shared" si="191"/>
        <v>0</v>
      </c>
      <c r="BS92" s="48">
        <v>0</v>
      </c>
      <c r="BT92" s="48">
        <v>0</v>
      </c>
      <c r="BU92" s="48">
        <v>0</v>
      </c>
      <c r="BV92" s="48">
        <v>0</v>
      </c>
      <c r="BW92" s="48">
        <v>0</v>
      </c>
      <c r="BX92" s="48">
        <v>0</v>
      </c>
      <c r="BY92" s="48">
        <v>0</v>
      </c>
      <c r="BZ92" s="48">
        <v>0</v>
      </c>
      <c r="CA92" s="48">
        <v>0</v>
      </c>
      <c r="CB92" s="48">
        <v>0</v>
      </c>
      <c r="CC92" s="48">
        <v>0</v>
      </c>
      <c r="CD92" s="48">
        <v>0</v>
      </c>
      <c r="CE92" s="48">
        <v>0</v>
      </c>
      <c r="CF92" s="48">
        <v>0</v>
      </c>
      <c r="CG92" s="48">
        <f t="shared" si="192"/>
        <v>0.76246999999999998</v>
      </c>
      <c r="CH92" s="48">
        <v>0</v>
      </c>
      <c r="CI92" s="48">
        <v>0</v>
      </c>
      <c r="CJ92" s="48">
        <f t="shared" si="193"/>
        <v>0.76246999999999998</v>
      </c>
      <c r="CK92" s="48">
        <v>0</v>
      </c>
      <c r="CL92" s="48">
        <f t="shared" si="194"/>
        <v>1.1599999999999999</v>
      </c>
      <c r="CM92" s="48">
        <v>0</v>
      </c>
      <c r="CN92" s="48">
        <v>0</v>
      </c>
      <c r="CO92" s="48">
        <f t="shared" si="195"/>
        <v>1.1599999999999999</v>
      </c>
      <c r="CP92" s="48">
        <v>0</v>
      </c>
      <c r="CQ92" s="48" t="s">
        <v>204</v>
      </c>
    </row>
    <row r="93" spans="1:95" s="16" customFormat="1" ht="63" x14ac:dyDescent="0.25">
      <c r="A93" s="44" t="s">
        <v>193</v>
      </c>
      <c r="B93" s="45" t="s">
        <v>213</v>
      </c>
      <c r="C93" s="47" t="s">
        <v>216</v>
      </c>
      <c r="D93" s="48" t="s">
        <v>209</v>
      </c>
      <c r="E93" s="84" t="s">
        <v>118</v>
      </c>
      <c r="F93" s="83">
        <v>2021</v>
      </c>
      <c r="G93" s="83">
        <v>2021</v>
      </c>
      <c r="H93" s="48" t="s">
        <v>90</v>
      </c>
      <c r="I93" s="48">
        <f t="shared" ref="I93:I96" si="197">AL93+AV93+BF93+BP93+BZ93</f>
        <v>0.76246999999999998</v>
      </c>
      <c r="J93" s="70" t="s">
        <v>115</v>
      </c>
      <c r="K93" s="48" t="str">
        <f t="shared" ref="K93:K96" si="198">H93</f>
        <v>нд</v>
      </c>
      <c r="L93" s="48">
        <f t="shared" ref="L93:L96" si="199">AQ93+BA93+BK93+BU93+CE93</f>
        <v>1.1599999999999999</v>
      </c>
      <c r="M93" s="48" t="str">
        <f t="shared" ref="M93:M96" si="200">J93</f>
        <v>январь 2019</v>
      </c>
      <c r="N93" s="48">
        <v>0</v>
      </c>
      <c r="O93" s="48">
        <v>0</v>
      </c>
      <c r="P93" s="48">
        <f t="shared" ref="P93:P96" si="201">I93</f>
        <v>0.76246999999999998</v>
      </c>
      <c r="Q93" s="48">
        <f t="shared" ref="Q93:Q96" si="202">P93</f>
        <v>0.76246999999999998</v>
      </c>
      <c r="R93" s="48">
        <f t="shared" ref="R93:R96" si="203">L93</f>
        <v>1.1599999999999999</v>
      </c>
      <c r="S93" s="48">
        <f t="shared" ref="S93:S96" si="204">R93</f>
        <v>1.1599999999999999</v>
      </c>
      <c r="T93" s="48">
        <f t="shared" ref="T93:T96" si="205">I93</f>
        <v>0.76246999999999998</v>
      </c>
      <c r="U93" s="48">
        <f t="shared" ref="U93:U96" si="206">L93</f>
        <v>1.1599999999999999</v>
      </c>
      <c r="V93" s="48">
        <f t="shared" ref="V93:V96" si="207">T93</f>
        <v>0.76246999999999998</v>
      </c>
      <c r="W93" s="48">
        <f t="shared" si="172"/>
        <v>0</v>
      </c>
      <c r="X93" s="48">
        <f t="shared" si="173"/>
        <v>0</v>
      </c>
      <c r="Y93" s="48">
        <f>AI93</f>
        <v>0</v>
      </c>
      <c r="Z93" s="48">
        <f t="shared" ref="Z93:Z96" si="208">AJ93</f>
        <v>0</v>
      </c>
      <c r="AA93" s="48">
        <f t="shared" ref="AA93:AA96" si="209">AK93</f>
        <v>0</v>
      </c>
      <c r="AB93" s="48">
        <f t="shared" ref="AB93:AB96" si="210">AL93</f>
        <v>0</v>
      </c>
      <c r="AC93" s="48">
        <f t="shared" ref="AC93:AC96" si="211">AM93</f>
        <v>0</v>
      </c>
      <c r="AD93" s="48">
        <f t="shared" ref="AD93:AD96" si="212">AN93</f>
        <v>0</v>
      </c>
      <c r="AE93" s="48">
        <f t="shared" ref="AE93:AE96" si="213">AO93</f>
        <v>0</v>
      </c>
      <c r="AF93" s="48">
        <f t="shared" ref="AF93:AF96" si="214">AP93</f>
        <v>0</v>
      </c>
      <c r="AG93" s="48">
        <f t="shared" ref="AG93:AG96" si="215">AQ93</f>
        <v>0</v>
      </c>
      <c r="AH93" s="48">
        <f t="shared" ref="AH93:AH96" si="216">AR93</f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71">
        <f t="shared" si="196"/>
        <v>0.76246999999999998</v>
      </c>
      <c r="AT93" s="71">
        <v>0</v>
      </c>
      <c r="AU93" s="71">
        <v>0</v>
      </c>
      <c r="AV93" s="71">
        <f>762470/1000000</f>
        <v>0.76246999999999998</v>
      </c>
      <c r="AW93" s="71">
        <v>0</v>
      </c>
      <c r="AX93" s="71">
        <f t="shared" ref="AX93:AX96" si="217">SUM(AY93:BB93)</f>
        <v>1.1599999999999999</v>
      </c>
      <c r="AY93" s="71">
        <v>0</v>
      </c>
      <c r="AZ93" s="71">
        <v>0</v>
      </c>
      <c r="BA93" s="71">
        <v>1.1599999999999999</v>
      </c>
      <c r="BB93" s="71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f>SUM(BN93:BQ93)</f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f t="shared" ref="BR93:BR98" si="218">SUM(BS93:BV93)</f>
        <v>0</v>
      </c>
      <c r="BS93" s="48">
        <v>0</v>
      </c>
      <c r="BT93" s="48">
        <v>0</v>
      </c>
      <c r="BU93" s="48">
        <v>0</v>
      </c>
      <c r="BV93" s="48">
        <v>0</v>
      </c>
      <c r="BW93" s="48">
        <v>0</v>
      </c>
      <c r="BX93" s="48">
        <v>0</v>
      </c>
      <c r="BY93" s="48">
        <v>0</v>
      </c>
      <c r="BZ93" s="48">
        <v>0</v>
      </c>
      <c r="CA93" s="48">
        <v>0</v>
      </c>
      <c r="CB93" s="48">
        <v>0</v>
      </c>
      <c r="CC93" s="48">
        <v>0</v>
      </c>
      <c r="CD93" s="48">
        <v>0</v>
      </c>
      <c r="CE93" s="48">
        <v>0</v>
      </c>
      <c r="CF93" s="48">
        <v>0</v>
      </c>
      <c r="CG93" s="48">
        <f>SUM(CH93:CK93)</f>
        <v>0.76246999999999998</v>
      </c>
      <c r="CH93" s="48">
        <v>0</v>
      </c>
      <c r="CI93" s="48">
        <v>0</v>
      </c>
      <c r="CJ93" s="48">
        <f>AL93+AV93+BF93+BP93+BZ93</f>
        <v>0.76246999999999998</v>
      </c>
      <c r="CK93" s="48">
        <v>0</v>
      </c>
      <c r="CL93" s="48">
        <f>SUM(CM93:CP93)</f>
        <v>1.1599999999999999</v>
      </c>
      <c r="CM93" s="48">
        <v>0</v>
      </c>
      <c r="CN93" s="48">
        <v>0</v>
      </c>
      <c r="CO93" s="48">
        <f>AQ93+BA93+BK93+BU93+CE93</f>
        <v>1.1599999999999999</v>
      </c>
      <c r="CP93" s="48">
        <v>0</v>
      </c>
      <c r="CQ93" s="48" t="s">
        <v>204</v>
      </c>
    </row>
    <row r="94" spans="1:95" s="16" customFormat="1" ht="31.5" x14ac:dyDescent="0.25">
      <c r="A94" s="44" t="s">
        <v>193</v>
      </c>
      <c r="B94" s="45" t="s">
        <v>177</v>
      </c>
      <c r="C94" s="47" t="s">
        <v>207</v>
      </c>
      <c r="D94" s="48" t="s">
        <v>209</v>
      </c>
      <c r="E94" s="84" t="s">
        <v>246</v>
      </c>
      <c r="F94" s="83">
        <v>2021</v>
      </c>
      <c r="G94" s="84" t="s">
        <v>246</v>
      </c>
      <c r="H94" s="48" t="s">
        <v>90</v>
      </c>
      <c r="I94" s="48">
        <f t="shared" si="197"/>
        <v>3.8694999999999999</v>
      </c>
      <c r="J94" s="70" t="s">
        <v>115</v>
      </c>
      <c r="K94" s="48" t="str">
        <f t="shared" si="198"/>
        <v>нд</v>
      </c>
      <c r="L94" s="48">
        <f t="shared" si="199"/>
        <v>0</v>
      </c>
      <c r="M94" s="48" t="str">
        <f t="shared" si="200"/>
        <v>январь 2019</v>
      </c>
      <c r="N94" s="48">
        <v>0</v>
      </c>
      <c r="O94" s="48">
        <v>0</v>
      </c>
      <c r="P94" s="48">
        <f t="shared" si="201"/>
        <v>3.8694999999999999</v>
      </c>
      <c r="Q94" s="48">
        <f t="shared" si="202"/>
        <v>3.8694999999999999</v>
      </c>
      <c r="R94" s="48">
        <f t="shared" si="203"/>
        <v>0</v>
      </c>
      <c r="S94" s="48">
        <f t="shared" si="204"/>
        <v>0</v>
      </c>
      <c r="T94" s="48">
        <f t="shared" si="205"/>
        <v>3.8694999999999999</v>
      </c>
      <c r="U94" s="48">
        <f t="shared" si="206"/>
        <v>0</v>
      </c>
      <c r="V94" s="48">
        <f t="shared" si="207"/>
        <v>3.8694999999999999</v>
      </c>
      <c r="W94" s="48">
        <f t="shared" si="172"/>
        <v>0</v>
      </c>
      <c r="X94" s="48">
        <f t="shared" si="173"/>
        <v>0</v>
      </c>
      <c r="Y94" s="48">
        <f>AI94</f>
        <v>0</v>
      </c>
      <c r="Z94" s="48">
        <f t="shared" si="208"/>
        <v>0</v>
      </c>
      <c r="AA94" s="48">
        <f t="shared" si="209"/>
        <v>0</v>
      </c>
      <c r="AB94" s="48">
        <f t="shared" si="210"/>
        <v>0</v>
      </c>
      <c r="AC94" s="48">
        <f t="shared" si="211"/>
        <v>0</v>
      </c>
      <c r="AD94" s="48">
        <f t="shared" si="212"/>
        <v>0</v>
      </c>
      <c r="AE94" s="48">
        <f t="shared" si="213"/>
        <v>0</v>
      </c>
      <c r="AF94" s="48">
        <f t="shared" si="214"/>
        <v>0</v>
      </c>
      <c r="AG94" s="48">
        <f t="shared" si="215"/>
        <v>0</v>
      </c>
      <c r="AH94" s="48">
        <f t="shared" si="216"/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71">
        <f t="shared" ref="AS94" si="219">SUM(AT94:AW94)</f>
        <v>3.8694999999999999</v>
      </c>
      <c r="AT94" s="71">
        <v>0</v>
      </c>
      <c r="AU94" s="71">
        <v>0</v>
      </c>
      <c r="AV94" s="71">
        <f>3869500/1000000</f>
        <v>3.8694999999999999</v>
      </c>
      <c r="AW94" s="71">
        <v>0</v>
      </c>
      <c r="AX94" s="71">
        <f t="shared" si="217"/>
        <v>0</v>
      </c>
      <c r="AY94" s="71">
        <v>0</v>
      </c>
      <c r="AZ94" s="71">
        <v>0</v>
      </c>
      <c r="BA94" s="71">
        <v>0</v>
      </c>
      <c r="BB94" s="71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f>SUM(BN94:BQ94)</f>
        <v>0</v>
      </c>
      <c r="BN94" s="48">
        <v>0</v>
      </c>
      <c r="BO94" s="48">
        <v>0</v>
      </c>
      <c r="BP94" s="48">
        <v>0</v>
      </c>
      <c r="BQ94" s="48">
        <v>0</v>
      </c>
      <c r="BR94" s="48">
        <f t="shared" si="218"/>
        <v>0</v>
      </c>
      <c r="BS94" s="48">
        <v>0</v>
      </c>
      <c r="BT94" s="48">
        <v>0</v>
      </c>
      <c r="BU94" s="48">
        <v>0</v>
      </c>
      <c r="BV94" s="48">
        <v>0</v>
      </c>
      <c r="BW94" s="48">
        <v>0</v>
      </c>
      <c r="BX94" s="48">
        <v>0</v>
      </c>
      <c r="BY94" s="48">
        <v>0</v>
      </c>
      <c r="BZ94" s="48">
        <v>0</v>
      </c>
      <c r="CA94" s="48">
        <v>0</v>
      </c>
      <c r="CB94" s="48">
        <v>0</v>
      </c>
      <c r="CC94" s="48">
        <v>0</v>
      </c>
      <c r="CD94" s="48">
        <v>0</v>
      </c>
      <c r="CE94" s="48">
        <v>0</v>
      </c>
      <c r="CF94" s="48">
        <v>0</v>
      </c>
      <c r="CG94" s="48">
        <f t="shared" ref="CG94:CG96" si="220">SUM(CH94:CK94)</f>
        <v>3.8694999999999999</v>
      </c>
      <c r="CH94" s="48">
        <v>0</v>
      </c>
      <c r="CI94" s="48">
        <v>0</v>
      </c>
      <c r="CJ94" s="48">
        <f t="shared" ref="CJ94:CJ96" si="221">AL94+AV94+BF94+BP94+BZ94</f>
        <v>3.8694999999999999</v>
      </c>
      <c r="CK94" s="48">
        <v>0</v>
      </c>
      <c r="CL94" s="48">
        <f t="shared" ref="CL94:CL96" si="222">SUM(CM94:CP94)</f>
        <v>0</v>
      </c>
      <c r="CM94" s="48">
        <v>0</v>
      </c>
      <c r="CN94" s="48">
        <v>0</v>
      </c>
      <c r="CO94" s="48">
        <f t="shared" ref="CO94:CO96" si="223">AQ94+BA94+BK94+BU94+CE94</f>
        <v>0</v>
      </c>
      <c r="CP94" s="48">
        <v>0</v>
      </c>
      <c r="CQ94" s="48" t="s">
        <v>247</v>
      </c>
    </row>
    <row r="95" spans="1:95" s="16" customFormat="1" ht="63" x14ac:dyDescent="0.25">
      <c r="A95" s="44" t="s">
        <v>193</v>
      </c>
      <c r="B95" s="45" t="s">
        <v>178</v>
      </c>
      <c r="C95" s="47" t="s">
        <v>207</v>
      </c>
      <c r="D95" s="48" t="s">
        <v>209</v>
      </c>
      <c r="E95" s="84" t="s">
        <v>246</v>
      </c>
      <c r="F95" s="83">
        <v>2021</v>
      </c>
      <c r="G95" s="84" t="s">
        <v>246</v>
      </c>
      <c r="H95" s="48" t="s">
        <v>90</v>
      </c>
      <c r="I95" s="48">
        <f t="shared" si="197"/>
        <v>8.7572700000000001</v>
      </c>
      <c r="J95" s="70" t="s">
        <v>115</v>
      </c>
      <c r="K95" s="48" t="str">
        <f t="shared" si="198"/>
        <v>нд</v>
      </c>
      <c r="L95" s="48">
        <f t="shared" si="199"/>
        <v>0</v>
      </c>
      <c r="M95" s="48" t="str">
        <f t="shared" si="200"/>
        <v>январь 2019</v>
      </c>
      <c r="N95" s="48">
        <v>0</v>
      </c>
      <c r="O95" s="48">
        <v>0</v>
      </c>
      <c r="P95" s="48">
        <f t="shared" si="201"/>
        <v>8.7572700000000001</v>
      </c>
      <c r="Q95" s="48">
        <f t="shared" si="202"/>
        <v>8.7572700000000001</v>
      </c>
      <c r="R95" s="48">
        <f t="shared" si="203"/>
        <v>0</v>
      </c>
      <c r="S95" s="48">
        <f t="shared" si="204"/>
        <v>0</v>
      </c>
      <c r="T95" s="48">
        <f t="shared" si="205"/>
        <v>8.7572700000000001</v>
      </c>
      <c r="U95" s="48">
        <f t="shared" si="206"/>
        <v>0</v>
      </c>
      <c r="V95" s="48">
        <f t="shared" si="207"/>
        <v>8.7572700000000001</v>
      </c>
      <c r="W95" s="48">
        <f t="shared" si="172"/>
        <v>0</v>
      </c>
      <c r="X95" s="48">
        <f t="shared" si="173"/>
        <v>0</v>
      </c>
      <c r="Y95" s="48">
        <f t="shared" ref="Y95:Y96" si="224">AI95</f>
        <v>0</v>
      </c>
      <c r="Z95" s="48">
        <f t="shared" si="208"/>
        <v>0</v>
      </c>
      <c r="AA95" s="48">
        <f t="shared" si="209"/>
        <v>0</v>
      </c>
      <c r="AB95" s="48">
        <f t="shared" si="210"/>
        <v>0</v>
      </c>
      <c r="AC95" s="48">
        <f t="shared" si="211"/>
        <v>0</v>
      </c>
      <c r="AD95" s="48">
        <f t="shared" si="212"/>
        <v>0</v>
      </c>
      <c r="AE95" s="48">
        <f t="shared" si="213"/>
        <v>0</v>
      </c>
      <c r="AF95" s="48">
        <f t="shared" si="214"/>
        <v>0</v>
      </c>
      <c r="AG95" s="48">
        <f t="shared" si="215"/>
        <v>0</v>
      </c>
      <c r="AH95" s="48">
        <f t="shared" si="216"/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71">
        <f t="shared" ref="AS95" si="225">SUM(AT95:AW95)</f>
        <v>8.7572700000000001</v>
      </c>
      <c r="AT95" s="71">
        <v>0</v>
      </c>
      <c r="AU95" s="71">
        <v>0</v>
      </c>
      <c r="AV95" s="71">
        <f>8757270/1000000</f>
        <v>8.7572700000000001</v>
      </c>
      <c r="AW95" s="71">
        <v>0</v>
      </c>
      <c r="AX95" s="71">
        <f t="shared" si="217"/>
        <v>0</v>
      </c>
      <c r="AY95" s="71">
        <v>0</v>
      </c>
      <c r="AZ95" s="71">
        <v>0</v>
      </c>
      <c r="BA95" s="71">
        <v>0</v>
      </c>
      <c r="BB95" s="71">
        <v>0</v>
      </c>
      <c r="BC95" s="48">
        <v>0</v>
      </c>
      <c r="BD95" s="48">
        <v>0</v>
      </c>
      <c r="BE95" s="48">
        <v>0</v>
      </c>
      <c r="BF95" s="48"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f>SUM(BN95:BQ95)</f>
        <v>0</v>
      </c>
      <c r="BN95" s="48">
        <v>0</v>
      </c>
      <c r="BO95" s="48">
        <v>0</v>
      </c>
      <c r="BP95" s="48">
        <v>0</v>
      </c>
      <c r="BQ95" s="48">
        <v>0</v>
      </c>
      <c r="BR95" s="48">
        <f t="shared" si="218"/>
        <v>0</v>
      </c>
      <c r="BS95" s="48">
        <v>0</v>
      </c>
      <c r="BT95" s="48">
        <v>0</v>
      </c>
      <c r="BU95" s="48">
        <v>0</v>
      </c>
      <c r="BV95" s="48">
        <v>0</v>
      </c>
      <c r="BW95" s="48">
        <v>0</v>
      </c>
      <c r="BX95" s="48">
        <v>0</v>
      </c>
      <c r="BY95" s="48">
        <v>0</v>
      </c>
      <c r="BZ95" s="48">
        <v>0</v>
      </c>
      <c r="CA95" s="48">
        <v>0</v>
      </c>
      <c r="CB95" s="48">
        <v>0</v>
      </c>
      <c r="CC95" s="48">
        <v>0</v>
      </c>
      <c r="CD95" s="48">
        <v>0</v>
      </c>
      <c r="CE95" s="48">
        <v>0</v>
      </c>
      <c r="CF95" s="48">
        <v>0</v>
      </c>
      <c r="CG95" s="48">
        <f t="shared" si="220"/>
        <v>8.7572700000000001</v>
      </c>
      <c r="CH95" s="48">
        <v>0</v>
      </c>
      <c r="CI95" s="48">
        <v>0</v>
      </c>
      <c r="CJ95" s="48">
        <f t="shared" si="221"/>
        <v>8.7572700000000001</v>
      </c>
      <c r="CK95" s="48">
        <v>0</v>
      </c>
      <c r="CL95" s="48">
        <f t="shared" si="222"/>
        <v>0</v>
      </c>
      <c r="CM95" s="48">
        <v>0</v>
      </c>
      <c r="CN95" s="48">
        <v>0</v>
      </c>
      <c r="CO95" s="48">
        <f t="shared" si="223"/>
        <v>0</v>
      </c>
      <c r="CP95" s="48">
        <v>0</v>
      </c>
      <c r="CQ95" s="48" t="s">
        <v>247</v>
      </c>
    </row>
    <row r="96" spans="1:95" s="16" customFormat="1" ht="31.5" x14ac:dyDescent="0.25">
      <c r="A96" s="44" t="s">
        <v>193</v>
      </c>
      <c r="B96" s="45" t="s">
        <v>179</v>
      </c>
      <c r="C96" s="47" t="s">
        <v>207</v>
      </c>
      <c r="D96" s="48" t="s">
        <v>209</v>
      </c>
      <c r="E96" s="84" t="s">
        <v>118</v>
      </c>
      <c r="F96" s="83">
        <v>2021</v>
      </c>
      <c r="G96" s="84" t="s">
        <v>118</v>
      </c>
      <c r="H96" s="48" t="s">
        <v>90</v>
      </c>
      <c r="I96" s="48">
        <f t="shared" si="197"/>
        <v>0.85819999999999996</v>
      </c>
      <c r="J96" s="70" t="s">
        <v>115</v>
      </c>
      <c r="K96" s="48" t="str">
        <f t="shared" si="198"/>
        <v>нд</v>
      </c>
      <c r="L96" s="48">
        <f t="shared" si="199"/>
        <v>1.1399999999999999</v>
      </c>
      <c r="M96" s="48" t="str">
        <f t="shared" si="200"/>
        <v>январь 2019</v>
      </c>
      <c r="N96" s="48">
        <v>0</v>
      </c>
      <c r="O96" s="48">
        <v>0</v>
      </c>
      <c r="P96" s="48">
        <f t="shared" si="201"/>
        <v>0.85819999999999996</v>
      </c>
      <c r="Q96" s="48">
        <f t="shared" si="202"/>
        <v>0.85819999999999996</v>
      </c>
      <c r="R96" s="48">
        <f t="shared" si="203"/>
        <v>1.1399999999999999</v>
      </c>
      <c r="S96" s="48">
        <f t="shared" si="204"/>
        <v>1.1399999999999999</v>
      </c>
      <c r="T96" s="48">
        <f t="shared" si="205"/>
        <v>0.85819999999999996</v>
      </c>
      <c r="U96" s="48">
        <f t="shared" si="206"/>
        <v>1.1399999999999999</v>
      </c>
      <c r="V96" s="48">
        <f t="shared" si="207"/>
        <v>0.85819999999999996</v>
      </c>
      <c r="W96" s="48">
        <f t="shared" si="172"/>
        <v>0</v>
      </c>
      <c r="X96" s="48">
        <f t="shared" si="173"/>
        <v>0</v>
      </c>
      <c r="Y96" s="48">
        <f t="shared" si="224"/>
        <v>0</v>
      </c>
      <c r="Z96" s="48">
        <f t="shared" si="208"/>
        <v>0</v>
      </c>
      <c r="AA96" s="48">
        <f t="shared" si="209"/>
        <v>0</v>
      </c>
      <c r="AB96" s="48">
        <f t="shared" si="210"/>
        <v>0</v>
      </c>
      <c r="AC96" s="48">
        <f t="shared" si="211"/>
        <v>0</v>
      </c>
      <c r="AD96" s="48">
        <f t="shared" si="212"/>
        <v>0</v>
      </c>
      <c r="AE96" s="48">
        <f t="shared" si="213"/>
        <v>0</v>
      </c>
      <c r="AF96" s="48">
        <f t="shared" si="214"/>
        <v>0</v>
      </c>
      <c r="AG96" s="48">
        <f t="shared" si="215"/>
        <v>0</v>
      </c>
      <c r="AH96" s="48">
        <f t="shared" si="216"/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71">
        <f t="shared" ref="AS96" si="226">SUM(AT96:AW96)</f>
        <v>0.85819999999999996</v>
      </c>
      <c r="AT96" s="71">
        <v>0</v>
      </c>
      <c r="AU96" s="71">
        <v>0</v>
      </c>
      <c r="AV96" s="71">
        <f>858200/1000000</f>
        <v>0.85819999999999996</v>
      </c>
      <c r="AW96" s="71">
        <v>0</v>
      </c>
      <c r="AX96" s="71">
        <f t="shared" si="217"/>
        <v>1.1399999999999999</v>
      </c>
      <c r="AY96" s="71">
        <v>0</v>
      </c>
      <c r="AZ96" s="71">
        <v>0</v>
      </c>
      <c r="BA96" s="71">
        <v>1.1399999999999999</v>
      </c>
      <c r="BB96" s="71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f>SUM(BN96:BQ96)</f>
        <v>0</v>
      </c>
      <c r="BN96" s="48">
        <v>0</v>
      </c>
      <c r="BO96" s="48">
        <v>0</v>
      </c>
      <c r="BP96" s="48">
        <v>0</v>
      </c>
      <c r="BQ96" s="48">
        <v>0</v>
      </c>
      <c r="BR96" s="48">
        <f t="shared" si="218"/>
        <v>0</v>
      </c>
      <c r="BS96" s="48">
        <v>0</v>
      </c>
      <c r="BT96" s="48">
        <v>0</v>
      </c>
      <c r="BU96" s="48">
        <v>0</v>
      </c>
      <c r="BV96" s="48">
        <v>0</v>
      </c>
      <c r="BW96" s="48">
        <v>0</v>
      </c>
      <c r="BX96" s="48">
        <v>0</v>
      </c>
      <c r="BY96" s="48">
        <v>0</v>
      </c>
      <c r="BZ96" s="48">
        <v>0</v>
      </c>
      <c r="CA96" s="48">
        <v>0</v>
      </c>
      <c r="CB96" s="48">
        <v>0</v>
      </c>
      <c r="CC96" s="48">
        <v>0</v>
      </c>
      <c r="CD96" s="48">
        <v>0</v>
      </c>
      <c r="CE96" s="48">
        <v>0</v>
      </c>
      <c r="CF96" s="48">
        <v>0</v>
      </c>
      <c r="CG96" s="48">
        <f t="shared" si="220"/>
        <v>0.85819999999999996</v>
      </c>
      <c r="CH96" s="48">
        <v>0</v>
      </c>
      <c r="CI96" s="48">
        <v>0</v>
      </c>
      <c r="CJ96" s="48">
        <f t="shared" si="221"/>
        <v>0.85819999999999996</v>
      </c>
      <c r="CK96" s="48">
        <v>0</v>
      </c>
      <c r="CL96" s="48">
        <f t="shared" si="222"/>
        <v>1.1399999999999999</v>
      </c>
      <c r="CM96" s="48">
        <v>0</v>
      </c>
      <c r="CN96" s="48">
        <v>0</v>
      </c>
      <c r="CO96" s="48">
        <f t="shared" si="223"/>
        <v>1.1399999999999999</v>
      </c>
      <c r="CP96" s="48">
        <v>0</v>
      </c>
      <c r="CQ96" s="48" t="s">
        <v>204</v>
      </c>
    </row>
    <row r="97" spans="1:95" s="16" customFormat="1" ht="47.25" x14ac:dyDescent="0.25">
      <c r="A97" s="44" t="s">
        <v>193</v>
      </c>
      <c r="B97" s="45" t="s">
        <v>181</v>
      </c>
      <c r="C97" s="47" t="s">
        <v>208</v>
      </c>
      <c r="D97" s="48" t="s">
        <v>209</v>
      </c>
      <c r="E97" s="84" t="s">
        <v>118</v>
      </c>
      <c r="F97" s="83">
        <v>2021</v>
      </c>
      <c r="G97" s="84" t="s">
        <v>118</v>
      </c>
      <c r="H97" s="48" t="s">
        <v>90</v>
      </c>
      <c r="I97" s="48">
        <f>AL97+AV97+BF97+BP97+BZ97</f>
        <v>2.9359999999999999</v>
      </c>
      <c r="J97" s="70" t="s">
        <v>115</v>
      </c>
      <c r="K97" s="48" t="str">
        <f t="shared" ref="K97" si="227">H97</f>
        <v>нд</v>
      </c>
      <c r="L97" s="48">
        <f>AQ97+BA97+BK97+BU97+CE97</f>
        <v>2.36802</v>
      </c>
      <c r="M97" s="70" t="s">
        <v>115</v>
      </c>
      <c r="N97" s="48">
        <v>0</v>
      </c>
      <c r="O97" s="48">
        <v>0</v>
      </c>
      <c r="P97" s="48">
        <f t="shared" ref="P97" si="228">I97</f>
        <v>2.9359999999999999</v>
      </c>
      <c r="Q97" s="48">
        <f t="shared" ref="Q97" si="229">P97</f>
        <v>2.9359999999999999</v>
      </c>
      <c r="R97" s="48">
        <f t="shared" ref="R97:R98" si="230">L97</f>
        <v>2.36802</v>
      </c>
      <c r="S97" s="48">
        <f t="shared" ref="S97:S98" si="231">R97</f>
        <v>2.36802</v>
      </c>
      <c r="T97" s="48">
        <f>I97</f>
        <v>2.9359999999999999</v>
      </c>
      <c r="U97" s="48">
        <f t="shared" ref="U97" si="232">L97</f>
        <v>2.36802</v>
      </c>
      <c r="V97" s="48">
        <f>T97</f>
        <v>2.9359999999999999</v>
      </c>
      <c r="W97" s="48">
        <f t="shared" si="172"/>
        <v>0</v>
      </c>
      <c r="X97" s="48">
        <f t="shared" si="173"/>
        <v>0</v>
      </c>
      <c r="Y97" s="48">
        <f t="shared" ref="Y97" si="233">AI97</f>
        <v>0</v>
      </c>
      <c r="Z97" s="48">
        <f t="shared" ref="Z97" si="234">AJ97</f>
        <v>0</v>
      </c>
      <c r="AA97" s="48">
        <f t="shared" ref="AA97" si="235">AK97</f>
        <v>0</v>
      </c>
      <c r="AB97" s="48">
        <f t="shared" ref="AB97" si="236">AL97</f>
        <v>0</v>
      </c>
      <c r="AC97" s="48">
        <f t="shared" ref="AC97" si="237">AM97</f>
        <v>0</v>
      </c>
      <c r="AD97" s="48">
        <f t="shared" ref="AD97" si="238">AN97</f>
        <v>0</v>
      </c>
      <c r="AE97" s="48">
        <f t="shared" ref="AE97" si="239">AO97</f>
        <v>0</v>
      </c>
      <c r="AF97" s="48">
        <f>AP97</f>
        <v>0</v>
      </c>
      <c r="AG97" s="48">
        <f t="shared" ref="AG97" si="240">AQ97</f>
        <v>0</v>
      </c>
      <c r="AH97" s="48">
        <f t="shared" ref="AH97" si="241">AR97</f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71">
        <f t="shared" ref="AS97" si="242">SUM(AT97:AW97)</f>
        <v>2.9359999999999999</v>
      </c>
      <c r="AT97" s="71">
        <v>0</v>
      </c>
      <c r="AU97" s="71">
        <v>0</v>
      </c>
      <c r="AV97" s="71">
        <f>(345600+1282500+787500+520400)/1000000</f>
        <v>2.9359999999999999</v>
      </c>
      <c r="AW97" s="71">
        <v>0</v>
      </c>
      <c r="AX97" s="71">
        <f t="shared" ref="AX97" si="243">SUM(AY97:BB97)</f>
        <v>2.36802</v>
      </c>
      <c r="AY97" s="71">
        <v>0</v>
      </c>
      <c r="AZ97" s="71">
        <v>0</v>
      </c>
      <c r="BA97" s="71">
        <f>0.28+0.90052+0.724+0.4635</f>
        <v>2.36802</v>
      </c>
      <c r="BB97" s="71">
        <v>0</v>
      </c>
      <c r="BC97" s="48">
        <v>0</v>
      </c>
      <c r="BD97" s="48">
        <v>0</v>
      </c>
      <c r="BE97" s="48">
        <v>0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f>SUM(BN97:BQ97)</f>
        <v>0</v>
      </c>
      <c r="BN97" s="48">
        <v>0</v>
      </c>
      <c r="BO97" s="48">
        <v>0</v>
      </c>
      <c r="BP97" s="48">
        <v>0</v>
      </c>
      <c r="BQ97" s="48">
        <v>0</v>
      </c>
      <c r="BR97" s="48">
        <f t="shared" si="218"/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48">
        <v>0</v>
      </c>
      <c r="BZ97" s="48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f t="shared" ref="CG97" si="244">SUM(CH97:CK97)</f>
        <v>2.9359999999999999</v>
      </c>
      <c r="CH97" s="48">
        <v>0</v>
      </c>
      <c r="CI97" s="48">
        <v>0</v>
      </c>
      <c r="CJ97" s="48">
        <f t="shared" ref="CJ97" si="245">AL97+AV97+BF97+BP97+BZ97</f>
        <v>2.9359999999999999</v>
      </c>
      <c r="CK97" s="48">
        <v>0</v>
      </c>
      <c r="CL97" s="48">
        <f t="shared" ref="CL97" si="246">SUM(CM97:CP97)</f>
        <v>2.36802</v>
      </c>
      <c r="CM97" s="48">
        <v>0</v>
      </c>
      <c r="CN97" s="48">
        <v>0</v>
      </c>
      <c r="CO97" s="48">
        <f t="shared" ref="CO97" si="247">AQ97+BA97+BK97+BU97+CE97</f>
        <v>2.36802</v>
      </c>
      <c r="CP97" s="48">
        <v>0</v>
      </c>
      <c r="CQ97" s="48" t="s">
        <v>204</v>
      </c>
    </row>
    <row r="98" spans="1:95" s="16" customFormat="1" ht="63.75" x14ac:dyDescent="0.25">
      <c r="A98" s="44" t="s">
        <v>193</v>
      </c>
      <c r="B98" s="57" t="s">
        <v>220</v>
      </c>
      <c r="C98" s="46" t="s">
        <v>221</v>
      </c>
      <c r="D98" s="48" t="s">
        <v>209</v>
      </c>
      <c r="E98" s="84" t="s">
        <v>227</v>
      </c>
      <c r="F98" s="83" t="s">
        <v>246</v>
      </c>
      <c r="G98" s="84" t="s">
        <v>227</v>
      </c>
      <c r="H98" s="48">
        <v>0</v>
      </c>
      <c r="I98" s="48">
        <v>0</v>
      </c>
      <c r="J98" s="48" t="s">
        <v>90</v>
      </c>
      <c r="K98" s="48" t="s">
        <v>90</v>
      </c>
      <c r="L98" s="48">
        <f>1.46012*1.2</f>
        <v>1.7521440000000001</v>
      </c>
      <c r="M98" s="70" t="s">
        <v>228</v>
      </c>
      <c r="N98" s="48">
        <v>0</v>
      </c>
      <c r="O98" s="48">
        <v>0</v>
      </c>
      <c r="P98" s="48">
        <v>0</v>
      </c>
      <c r="Q98" s="48">
        <v>0</v>
      </c>
      <c r="R98" s="48">
        <f t="shared" si="230"/>
        <v>1.7521440000000001</v>
      </c>
      <c r="S98" s="48">
        <f t="shared" si="231"/>
        <v>1.7521440000000001</v>
      </c>
      <c r="T98" s="48">
        <v>0</v>
      </c>
      <c r="U98" s="48">
        <f>L98</f>
        <v>1.7521440000000001</v>
      </c>
      <c r="V98" s="48">
        <v>0</v>
      </c>
      <c r="W98" s="48">
        <f t="shared" si="172"/>
        <v>0</v>
      </c>
      <c r="X98" s="48">
        <f t="shared" si="173"/>
        <v>1.7521440000000001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f>SUM(BI98:BL98)</f>
        <v>1.7521440000000001</v>
      </c>
      <c r="BI98" s="48">
        <v>0</v>
      </c>
      <c r="BJ98" s="48">
        <v>0</v>
      </c>
      <c r="BK98" s="48">
        <f>1.46012*1.2</f>
        <v>1.7521440000000001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  <c r="BQ98" s="48">
        <v>0</v>
      </c>
      <c r="BR98" s="48">
        <f t="shared" si="218"/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48">
        <v>0</v>
      </c>
      <c r="BZ98" s="48">
        <v>0</v>
      </c>
      <c r="CA98" s="48">
        <v>0</v>
      </c>
      <c r="CB98" s="48">
        <f>SUM(CC98:CF98)</f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f>SUM(CH98:CK98)</f>
        <v>0</v>
      </c>
      <c r="CH98" s="48">
        <v>0</v>
      </c>
      <c r="CI98" s="48">
        <v>0</v>
      </c>
      <c r="CJ98" s="48">
        <f>AL98+AV98+BF98+BP98+BZ98</f>
        <v>0</v>
      </c>
      <c r="CK98" s="48">
        <v>0</v>
      </c>
      <c r="CL98" s="48">
        <f>SUM(CM98:CP98)</f>
        <v>1.7521440000000001</v>
      </c>
      <c r="CM98" s="48">
        <v>0</v>
      </c>
      <c r="CN98" s="48">
        <v>0</v>
      </c>
      <c r="CO98" s="48">
        <f>AQ98+BA98+BK98+BU98+CE98</f>
        <v>1.7521440000000001</v>
      </c>
      <c r="CP98" s="48">
        <v>0</v>
      </c>
      <c r="CQ98" s="48" t="s">
        <v>245</v>
      </c>
    </row>
    <row r="105" spans="1:95" x14ac:dyDescent="0.25">
      <c r="H105" s="19"/>
    </row>
    <row r="107" spans="1:95" x14ac:dyDescent="0.25">
      <c r="H107" s="19"/>
    </row>
  </sheetData>
  <mergeCells count="42">
    <mergeCell ref="BW15:CA15"/>
    <mergeCell ref="CB15:CF15"/>
    <mergeCell ref="CG15:CK15"/>
    <mergeCell ref="CL15:CP15"/>
    <mergeCell ref="AS15:AW15"/>
    <mergeCell ref="AX15:BB15"/>
    <mergeCell ref="BC15:BG15"/>
    <mergeCell ref="BH15:BL15"/>
    <mergeCell ref="BM15:BQ15"/>
    <mergeCell ref="BR15:BV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19685039370078741" right="0.19685039370078741" top="0.78740157480314965" bottom="0.19685039370078741" header="0.31496062992125984" footer="0.31496062992125984"/>
  <pageSetup paperSize="8" scale="23" orientation="landscape" r:id="rId1"/>
  <headerFooter differentFirst="1">
    <oddHeader>&amp;C&amp;P</oddHeader>
  </headerFooter>
  <colBreaks count="1" manualBreakCount="1">
    <brk id="34" max="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готово</vt:lpstr>
      <vt:lpstr>'2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2022-02-25T03:09:25Z</cp:lastPrinted>
  <dcterms:created xsi:type="dcterms:W3CDTF">2019-02-27T02:24:31Z</dcterms:created>
  <dcterms:modified xsi:type="dcterms:W3CDTF">2022-02-25T03:09:46Z</dcterms:modified>
</cp:coreProperties>
</file>